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Inicial - Perfil" sheetId="1" r:id="rId1"/>
    <sheet name="Adicional 1" sheetId="2" r:id="rId2"/>
    <sheet name="Custo" sheetId="3" r:id="rId3"/>
  </sheets>
  <definedNames>
    <definedName name="_xlnm._FilterDatabase" localSheetId="1">#N/A</definedName>
    <definedName name="_xlnm._FilterDatabase" localSheetId="2">#N/A</definedName>
    <definedName name="_xlnm._FilterDatabase" localSheetId="0">#N/A</definedName>
    <definedName name="_xlnm.Print_Area" localSheetId="1">'Adicional 1'!$A$1:$F$137</definedName>
    <definedName name="_xlnm.Print_Area" localSheetId="2">Custo!$A$1:$F$127</definedName>
    <definedName name="_xlnm.Print_Area" localSheetId="0">'Inicial - Perfil'!$A$1:$F$127</definedName>
    <definedName name="bdi" localSheetId="1">#N/A</definedName>
    <definedName name="bdi" localSheetId="2">#N/A</definedName>
    <definedName name="bdi" localSheetId="0">#N/A</definedName>
    <definedName name="bdi">#N/A</definedName>
    <definedName name="IMPOSTO" localSheetId="1">#N/A</definedName>
    <definedName name="IMPOSTO" localSheetId="2">#N/A</definedName>
    <definedName name="IMPOSTO" localSheetId="0">#N/A</definedName>
    <definedName name="IMPOSTO">#N/A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34">
    <numFmt numFmtId="5" formatCode="&quot;R$&quot;\ #,##0;\-&quot;R$&quot;\ #,##0"/>
    <numFmt numFmtId="6" formatCode="&quot;R$&quot;\ #,##0;[Red]\-&quot;R$&quot;\ #,##0"/>
    <numFmt numFmtId="7" formatCode="&quot;R$&quot;\ #,##0.00;\-&quot;R$&quot;\ #,##0.00"/>
    <numFmt numFmtId="8" formatCode="&quot;R$&quot;\ #,##0.00;[Red]\-&quot;R$&quot;\ #,##0.00"/>
    <numFmt numFmtId="41" formatCode="_-* #,##0_-;\-* #,##0_-;_-* &quot;-&quot;_-;_-@_-"/>
    <numFmt numFmtId="42" formatCode="_-&quot;R$&quot;\ * #,##0_-;\-&quot;R$&quot;\ * #,##0_-;_-&quot;R$&quot;\ * &quot;-&quot;_-;_-@_-"/>
    <numFmt numFmtId="43" formatCode="_-* #,##0.00_-;\-* #,##0.00_-;_-* &quot;-&quot;??_-;_-@_-"/>
    <numFmt numFmtId="44" formatCode="_-&quot;R$&quot;\ * #,##0.00_-;\-&quot;R$&quot;\ * #,##0.00_-;_-&quot;R$&quot;\ * &quot;-&quot;??_-;_-@_-"/>
    <numFmt numFmtId="56" formatCode="&quot;上午/下午 &quot;hh&quot;時&quot;mm&quot;分&quot;ss&quot;秒 &quot;"/>
    <numFmt numFmtId="164" formatCode="&quot;R$ &quot;#,##0_);\(&quot;R$ &quot;#,##0\)"/>
    <numFmt numFmtId="165" formatCode="&quot;R$ &quot;#,##0_);[Red]\(&quot;R$ &quot;#,##0\)"/>
    <numFmt numFmtId="166" formatCode="&quot;R$ &quot;#,##0.00_);\(&quot;R$ &quot;#,##0.00\)"/>
    <numFmt numFmtId="167" formatCode="&quot;R$ &quot;#,##0.00_);[Red]\(&quot;R$ &quot;#,##0.00\)"/>
    <numFmt numFmtId="168" formatCode="_(&quot;R$ &quot;* #,##0_);_(&quot;R$ &quot;* \(#,##0\);_(&quot;R$ &quot;* &quot;-&quot;_);_(@_)"/>
    <numFmt numFmtId="169" formatCode="_(* #,##0_);_(* \(#,##0\);_(* &quot;-&quot;_);_(@_)"/>
    <numFmt numFmtId="170" formatCode="_(&quot;R$ &quot;* #,##0.00_);_(&quot;R$ &quot;* \(#,##0.00\);_(&quot;R$ &quot;* &quot;-&quot;??_);_(@_)"/>
    <numFmt numFmtId="171" formatCode="_(* #,##0.00_);_(* \(#,##0.00\);_(* &quot;-&quot;??_);_(@_)"/>
    <numFmt numFmtId="172" formatCode="[$-416]d\-mmm;@"/>
    <numFmt numFmtId="173" formatCode="&quot;Sim&quot;;&quot;Sim&quot;;&quot;Não&quot;"/>
    <numFmt numFmtId="174" formatCode="&quot;Verdadeiro&quot;;&quot;Verdadeiro&quot;;&quot;Falso&quot;"/>
    <numFmt numFmtId="175" formatCode="&quot;Ativado&quot;;&quot;Ativado&quot;;&quot;Desativado&quot;"/>
    <numFmt numFmtId="176" formatCode="[$€-2]\ #,##0.00_);[Red]\([$€-2]\ #,##0.00\)"/>
    <numFmt numFmtId="177" formatCode="_(* #,##0.000_);_(* \(#,##0.000\);_(* &quot;-&quot;??_);_(@_)"/>
    <numFmt numFmtId="178" formatCode="_(* #,##0.0_);_(* \(#,##0.0\);_(* &quot;-&quot;??_);_(@_)"/>
    <numFmt numFmtId="179" formatCode="_(* #,##0_);_(* \(#,##0\);_(* &quot;-&quot;??_);_(@_)"/>
    <numFmt numFmtId="180" formatCode="[$-416]dddd\,\ d&quot; de &quot;mmmm&quot; de &quot;yyyy"/>
    <numFmt numFmtId="181" formatCode="0.0"/>
    <numFmt numFmtId="182" formatCode="0.000"/>
    <numFmt numFmtId="183" formatCode="&quot;Ativar&quot;;&quot;Ativar&quot;;&quot;Desativar&quot;"/>
    <numFmt numFmtId="184" formatCode="dd/mm/yy;@"/>
    <numFmt numFmtId="185" formatCode="mmm/yyyy"/>
    <numFmt numFmtId="186" formatCode="0.000000"/>
    <numFmt numFmtId="187" formatCode="0.00000"/>
    <numFmt numFmtId="188" formatCode="0.0000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NumberFormat="1"/>
    <xf numFmtId="9" fontId="0" fillId="0" borderId="0" xfId="0" applyNumberFormat="1"/>
    <xf numFmtId="2" fontId="0" fillId="0" borderId="0" xfId="0" applyNumberFormat="1"/>
    <xf numFmtId="3" fontId="0" fillId="0" borderId="0" xfId="0" applyNumberFormat="1"/>
    <xf numFmtId="44" fontId="0" fillId="0" borderId="0" xfId="0" applyNumberFormat="1"/>
    <xf numFmtId="14" fontId="0" fillId="0" borderId="0" xfId="0" applyNumberFormat="1"/>
    <xf numFmtId="18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1619"/>
  <sheetViews>
    <sheetView workbookViewId="0" rightToLeft="0"/>
  </sheetViews>
  <cols>
    <col min="1" max="1" customWidth="1" width="25" level="0" outlineLevel="0"/>
    <col min="2" max="2" customWidth="1" width="133.5" level="0" outlineLevel="0"/>
    <col min="3" max="3" customWidth="1" width="16.83203125" level="0" outlineLevel="0"/>
    <col min="4" max="4" customWidth="1" width="23.83203125" level="0" outlineLevel="0"/>
    <col min="5" max="5" customWidth="1" width="27" level="0" outlineLevel="0"/>
    <col min="6" max="6" customWidth="1" width="34" level="0" outlineLevel="0"/>
    <col min="7" max="7" customWidth="1" width="14" level="0" outlineLevel="0"/>
    <col min="8" max="8" customWidth="1" width="16.1640625" level="0" outlineLevel="0"/>
    <col min="9" max="9" customWidth="1" width="22.6640625" level="0" outlineLevel="0"/>
    <col min="10" max="10" customWidth="1" width="30.5" level="0" outlineLevel="0"/>
    <col min="11" max="11" customWidth="1" width="22.6640625" level="0" outlineLevel="0"/>
    <col min="12" max="12" customWidth="1" width="24.83203125" level="0" outlineLevel="0"/>
    <col min="13" max="13" customWidth="1" width="92.83203125" level="0" outlineLevel="0"/>
    <col min="14" max="14" customWidth="1" width="92.83203125" level="0" outlineLevel="0"/>
    <col min="15" max="15" customWidth="1" width="92.83203125" level="0" outlineLevel="0"/>
    <col min="16" max="16" customWidth="1" width="92.83203125" level="0" outlineLevel="0"/>
    <col min="17" max="17" customWidth="1" width="92.83203125" level="0" outlineLevel="0"/>
    <col min="18" max="18" customWidth="1" width="92.83203125" level="0" outlineLevel="0"/>
    <col min="19" max="19" customWidth="1" width="92.83203125" level="0" outlineLevel="0"/>
    <col min="20" max="20" customWidth="1" width="92.83203125" level="0" outlineLevel="0"/>
    <col min="21" max="21" customWidth="1" width="92.83203125" level="0" outlineLevel="0"/>
    <col min="22" max="22" customWidth="1" width="92.83203125" level="0" outlineLevel="0"/>
    <col min="23" max="23" customWidth="1" width="92.83203125" level="0" outlineLevel="0"/>
    <col min="24" max="24" customWidth="1" width="92.83203125" level="0" outlineLevel="0"/>
    <col min="25" max="25" customWidth="1" width="92.83203125" level="0" outlineLevel="0"/>
    <col min="26" max="26" customWidth="1" width="92.83203125" level="0" outlineLevel="0"/>
    <col min="27" max="27" customWidth="1" width="92.83203125" level="0" outlineLevel="0"/>
    <col min="28" max="28" customWidth="1" width="92.83203125" level="0" outlineLevel="0"/>
    <col min="29" max="29" customWidth="1" width="92.83203125" level="0" outlineLevel="0"/>
    <col min="30" max="30" customWidth="1" width="92.83203125" level="0" outlineLevel="0"/>
    <col min="31" max="31" customWidth="1" width="92.83203125" level="0" outlineLevel="0"/>
    <col min="32" max="32" customWidth="1" width="92.83203125" level="0" outlineLevel="0"/>
    <col min="33" max="33" customWidth="1" width="92.83203125" level="0" outlineLevel="0"/>
    <col min="34" max="34" customWidth="1" width="92.83203125" level="0" outlineLevel="0"/>
    <col min="35" max="35" customWidth="1" width="92.83203125" level="0" outlineLevel="0"/>
    <col min="36" max="36" customWidth="1" width="92.83203125" level="0" outlineLevel="0"/>
    <col min="37" max="37" customWidth="1" width="92.83203125" level="0" outlineLevel="0"/>
    <col min="38" max="38" customWidth="1" width="92.83203125" level="0" outlineLevel="0"/>
    <col min="39" max="39" customWidth="1" width="92.83203125" level="0" outlineLevel="0"/>
    <col min="40" max="40" customWidth="1" width="92.83203125" level="0" outlineLevel="0"/>
    <col min="41" max="41" customWidth="1" width="92.83203125" level="0" outlineLevel="0"/>
    <col min="42" max="42" customWidth="1" width="92.83203125" level="0" outlineLevel="0"/>
    <col min="43" max="43" customWidth="1" width="92.83203125" level="0" outlineLevel="0"/>
    <col min="44" max="44" customWidth="1" width="92.83203125" level="0" outlineLevel="0"/>
    <col min="45" max="45" customWidth="1" width="92.83203125" level="0" outlineLevel="0"/>
    <col min="46" max="46" customWidth="1" width="92.83203125" level="0" outlineLevel="0"/>
    <col min="47" max="47" customWidth="1" width="92.83203125" level="0" outlineLevel="0"/>
    <col min="48" max="48" customWidth="1" width="92.83203125" level="0" outlineLevel="0"/>
    <col min="49" max="49" customWidth="1" width="92.83203125" level="0" outlineLevel="0"/>
    <col min="50" max="50" customWidth="1" width="92.83203125" level="0" outlineLevel="0"/>
    <col min="51" max="51" customWidth="1" width="92.83203125" level="0" outlineLevel="0"/>
    <col min="52" max="52" customWidth="1" width="92.83203125" level="0" outlineLevel="0"/>
    <col min="53" max="53" customWidth="1" width="92.83203125" level="0" outlineLevel="0"/>
    <col min="54" max="54" customWidth="1" width="92.83203125" level="0" outlineLevel="0"/>
    <col min="55" max="55" customWidth="1" width="92.83203125" level="0" outlineLevel="0"/>
    <col min="56" max="56" customWidth="1" width="92.83203125" level="0" outlineLevel="0"/>
    <col min="57" max="57" customWidth="1" width="92.83203125" level="0" outlineLevel="0"/>
    <col min="58" max="58" customWidth="1" width="92.83203125" level="0" outlineLevel="0"/>
    <col min="59" max="59" customWidth="1" width="92.83203125" level="0" outlineLevel="0"/>
    <col min="60" max="60" customWidth="1" width="92.83203125" level="0" outlineLevel="0"/>
    <col min="61" max="61" customWidth="1" width="92.83203125" level="0" outlineLevel="0"/>
    <col min="62" max="62" customWidth="1" width="92.83203125" level="0" outlineLevel="0"/>
    <col min="63" max="63" customWidth="1" width="92.83203125" level="0" outlineLevel="0"/>
    <col min="64" max="64" customWidth="1" width="92.83203125" level="0" outlineLevel="0"/>
    <col min="65" max="65" customWidth="1" width="92.83203125" level="0" outlineLevel="0"/>
    <col min="66" max="66" customWidth="1" width="92.83203125" level="0" outlineLevel="0"/>
    <col min="67" max="67" customWidth="1" width="92.83203125" level="0" outlineLevel="0"/>
    <col min="68" max="68" customWidth="1" width="92.83203125" level="0" outlineLevel="0"/>
    <col min="69" max="69" customWidth="1" width="92.83203125" level="0" outlineLevel="0"/>
    <col min="70" max="70" customWidth="1" width="92.83203125" level="0" outlineLevel="0"/>
    <col min="71" max="71" customWidth="1" width="92.83203125" level="0" outlineLevel="0"/>
    <col min="72" max="72" customWidth="1" width="92.83203125" level="0" outlineLevel="0"/>
    <col min="73" max="73" customWidth="1" width="92.83203125" level="0" outlineLevel="0"/>
    <col min="74" max="74" customWidth="1" width="92.83203125" level="0" outlineLevel="0"/>
    <col min="75" max="75" customWidth="1" width="92.83203125" level="0" outlineLevel="0"/>
    <col min="76" max="76" customWidth="1" width="92.83203125" level="0" outlineLevel="0"/>
    <col min="77" max="77" customWidth="1" width="92.83203125" level="0" outlineLevel="0"/>
    <col min="78" max="78" customWidth="1" width="92.83203125" level="0" outlineLevel="0"/>
    <col min="79" max="79" customWidth="1" width="92.83203125" level="0" outlineLevel="0"/>
    <col min="80" max="80" customWidth="1" width="92.83203125" level="0" outlineLevel="0"/>
    <col min="81" max="81" customWidth="1" width="92.83203125" level="0" outlineLevel="0"/>
    <col min="82" max="82" customWidth="1" width="92.83203125" level="0" outlineLevel="0"/>
    <col min="83" max="83" customWidth="1" width="92.83203125" level="0" outlineLevel="0"/>
    <col min="84" max="84" customWidth="1" width="92.83203125" level="0" outlineLevel="0"/>
    <col min="85" max="85" customWidth="1" width="92.83203125" level="0" outlineLevel="0"/>
    <col min="86" max="86" customWidth="1" width="92.83203125" level="0" outlineLevel="0"/>
    <col min="87" max="87" customWidth="1" width="92.83203125" level="0" outlineLevel="0"/>
    <col min="88" max="88" customWidth="1" width="92.83203125" level="0" outlineLevel="0"/>
    <col min="89" max="89" customWidth="1" width="92.83203125" level="0" outlineLevel="0"/>
    <col min="90" max="90" customWidth="1" width="92.83203125" level="0" outlineLevel="0"/>
    <col min="91" max="91" customWidth="1" width="92.83203125" level="0" outlineLevel="0"/>
    <col min="92" max="92" customWidth="1" width="92.83203125" level="0" outlineLevel="0"/>
    <col min="93" max="93" customWidth="1" width="92.83203125" level="0" outlineLevel="0"/>
    <col min="94" max="94" customWidth="1" width="92.83203125" level="0" outlineLevel="0"/>
    <col min="95" max="95" customWidth="1" width="92.83203125" level="0" outlineLevel="0"/>
    <col min="96" max="96" customWidth="1" width="92.83203125" level="0" outlineLevel="0"/>
    <col min="97" max="97" customWidth="1" width="92.83203125" level="0" outlineLevel="0"/>
    <col min="98" max="98" customWidth="1" width="92.83203125" level="0" outlineLevel="0"/>
    <col min="99" max="99" customWidth="1" width="92.83203125" level="0" outlineLevel="0"/>
    <col min="100" max="100" customWidth="1" width="92.83203125" level="0" outlineLevel="0"/>
    <col min="101" max="101" customWidth="1" width="92.83203125" level="0" outlineLevel="0"/>
    <col min="102" max="102" customWidth="1" width="92.83203125" level="0" outlineLevel="0"/>
    <col min="103" max="103" customWidth="1" width="92.83203125" level="0" outlineLevel="0"/>
    <col min="104" max="104" customWidth="1" width="92.83203125" level="0" outlineLevel="0"/>
    <col min="105" max="105" customWidth="1" width="92.83203125" level="0" outlineLevel="0"/>
    <col min="106" max="106" customWidth="1" width="92.83203125" level="0" outlineLevel="0"/>
    <col min="107" max="107" customWidth="1" width="92.83203125" level="0" outlineLevel="0"/>
    <col min="108" max="108" customWidth="1" width="92.83203125" level="0" outlineLevel="0"/>
    <col min="109" max="109" customWidth="1" width="92.83203125" level="0" outlineLevel="0"/>
    <col min="110" max="110" customWidth="1" width="92.83203125" level="0" outlineLevel="0"/>
    <col min="111" max="111" customWidth="1" width="92.83203125" level="0" outlineLevel="0"/>
    <col min="112" max="112" customWidth="1" width="92.83203125" level="0" outlineLevel="0"/>
    <col min="113" max="113" customWidth="1" width="92.83203125" level="0" outlineLevel="0"/>
    <col min="114" max="114" customWidth="1" width="92.83203125" level="0" outlineLevel="0"/>
    <col min="115" max="115" customWidth="1" width="92.83203125" level="0" outlineLevel="0"/>
    <col min="116" max="116" customWidth="1" width="92.83203125" level="0" outlineLevel="0"/>
    <col min="117" max="117" customWidth="1" width="92.83203125" level="0" outlineLevel="0"/>
    <col min="118" max="118" customWidth="1" width="92.83203125" level="0" outlineLevel="0"/>
    <col min="119" max="119" customWidth="1" width="92.83203125" level="0" outlineLevel="0"/>
    <col min="120" max="120" customWidth="1" width="92.83203125" level="0" outlineLevel="0"/>
    <col min="121" max="121" customWidth="1" width="92.83203125" level="0" outlineLevel="0"/>
    <col min="122" max="122" customWidth="1" width="92.83203125" level="0" outlineLevel="0"/>
    <col min="123" max="123" customWidth="1" width="92.83203125" level="0" outlineLevel="0"/>
    <col min="124" max="124" customWidth="1" width="92.83203125" level="0" outlineLevel="0"/>
    <col min="125" max="125" customWidth="1" width="92.83203125" level="0" outlineLevel="0"/>
    <col min="126" max="126" customWidth="1" width="92.83203125" level="0" outlineLevel="0"/>
    <col min="127" max="127" customWidth="1" width="92.83203125" level="0" outlineLevel="0"/>
    <col min="128" max="128" customWidth="1" width="92.83203125" level="0" outlineLevel="0"/>
    <col min="129" max="129" customWidth="1" width="92.83203125" level="0" outlineLevel="0"/>
    <col min="130" max="130" customWidth="1" width="92.83203125" level="0" outlineLevel="0"/>
    <col min="131" max="131" customWidth="1" width="92.83203125" level="0" outlineLevel="0"/>
    <col min="132" max="132" customWidth="1" width="92.83203125" level="0" outlineLevel="0"/>
    <col min="133" max="133" customWidth="1" width="92.83203125" level="0" outlineLevel="0"/>
    <col min="134" max="134" customWidth="1" width="92.83203125" level="0" outlineLevel="0"/>
    <col min="135" max="135" customWidth="1" width="92.83203125" level="0" outlineLevel="0"/>
    <col min="136" max="136" customWidth="1" width="92.83203125" level="0" outlineLevel="0"/>
    <col min="137" max="137" customWidth="1" width="92.83203125" level="0" outlineLevel="0"/>
    <col min="138" max="138" customWidth="1" width="92.83203125" level="0" outlineLevel="0"/>
    <col min="139" max="139" customWidth="1" width="92.83203125" level="0" outlineLevel="0"/>
    <col min="140" max="140" customWidth="1" width="92.83203125" level="0" outlineLevel="0"/>
    <col min="141" max="141" customWidth="1" width="92.83203125" level="0" outlineLevel="0"/>
    <col min="142" max="142" customWidth="1" width="92.83203125" level="0" outlineLevel="0"/>
    <col min="143" max="143" customWidth="1" width="92.83203125" level="0" outlineLevel="0"/>
    <col min="144" max="144" customWidth="1" width="92.83203125" level="0" outlineLevel="0"/>
    <col min="145" max="145" customWidth="1" width="92.83203125" level="0" outlineLevel="0"/>
    <col min="146" max="146" customWidth="1" width="92.83203125" level="0" outlineLevel="0"/>
    <col min="147" max="147" customWidth="1" width="92.83203125" level="0" outlineLevel="0"/>
    <col min="148" max="148" customWidth="1" width="92.83203125" level="0" outlineLevel="0"/>
    <col min="149" max="149" customWidth="1" width="92.83203125" level="0" outlineLevel="0"/>
    <col min="150" max="150" customWidth="1" width="92.83203125" level="0" outlineLevel="0"/>
    <col min="151" max="151" customWidth="1" width="92.83203125" level="0" outlineLevel="0"/>
    <col min="152" max="152" customWidth="1" width="92.83203125" level="0" outlineLevel="0"/>
    <col min="153" max="153" customWidth="1" width="92.83203125" level="0" outlineLevel="0"/>
    <col min="154" max="154" customWidth="1" width="92.83203125" level="0" outlineLevel="0"/>
    <col min="155" max="155" customWidth="1" width="92.83203125" level="0" outlineLevel="0"/>
    <col min="156" max="156" customWidth="1" width="92.83203125" level="0" outlineLevel="0"/>
    <col min="157" max="157" customWidth="1" width="92.83203125" level="0" outlineLevel="0"/>
    <col min="158" max="158" customWidth="1" width="92.83203125" level="0" outlineLevel="0"/>
    <col min="159" max="159" customWidth="1" width="92.83203125" level="0" outlineLevel="0"/>
    <col min="160" max="160" customWidth="1" width="92.83203125" level="0" outlineLevel="0"/>
    <col min="161" max="161" customWidth="1" width="92.83203125" level="0" outlineLevel="0"/>
    <col min="162" max="162" customWidth="1" width="92.83203125" level="0" outlineLevel="0"/>
    <col min="163" max="163" customWidth="1" width="92.83203125" level="0" outlineLevel="0"/>
    <col min="164" max="164" customWidth="1" width="92.83203125" level="0" outlineLevel="0"/>
    <col min="165" max="165" customWidth="1" width="92.83203125" level="0" outlineLevel="0"/>
    <col min="166" max="166" customWidth="1" width="92.83203125" level="0" outlineLevel="0"/>
    <col min="167" max="167" customWidth="1" width="92.83203125" level="0" outlineLevel="0"/>
    <col min="168" max="168" customWidth="1" width="92.83203125" level="0" outlineLevel="0"/>
    <col min="169" max="169" customWidth="1" width="92.83203125" level="0" outlineLevel="0"/>
    <col min="170" max="170" customWidth="1" width="92.83203125" level="0" outlineLevel="0"/>
    <col min="171" max="171" customWidth="1" width="92.83203125" level="0" outlineLevel="0"/>
    <col min="172" max="172" customWidth="1" width="92.83203125" level="0" outlineLevel="0"/>
    <col min="173" max="173" customWidth="1" width="92.83203125" level="0" outlineLevel="0"/>
    <col min="174" max="174" customWidth="1" width="92.83203125" level="0" outlineLevel="0"/>
    <col min="175" max="175" customWidth="1" width="92.83203125" level="0" outlineLevel="0"/>
    <col min="176" max="176" customWidth="1" width="92.83203125" level="0" outlineLevel="0"/>
    <col min="177" max="177" customWidth="1" width="92.83203125" level="0" outlineLevel="0"/>
    <col min="178" max="178" customWidth="1" width="92.83203125" level="0" outlineLevel="0"/>
    <col min="179" max="179" customWidth="1" width="92.83203125" level="0" outlineLevel="0"/>
    <col min="180" max="180" customWidth="1" width="92.83203125" level="0" outlineLevel="0"/>
    <col min="181" max="181" customWidth="1" width="92.83203125" level="0" outlineLevel="0"/>
    <col min="182" max="182" customWidth="1" width="92.83203125" level="0" outlineLevel="0"/>
    <col min="183" max="183" customWidth="1" width="92.83203125" level="0" outlineLevel="0"/>
    <col min="184" max="184" customWidth="1" width="92.83203125" level="0" outlineLevel="0"/>
    <col min="185" max="185" customWidth="1" width="92.83203125" level="0" outlineLevel="0"/>
    <col min="186" max="186" customWidth="1" width="92.83203125" level="0" outlineLevel="0"/>
    <col min="187" max="187" customWidth="1" width="92.83203125" level="0" outlineLevel="0"/>
    <col min="188" max="188" customWidth="1" width="92.83203125" level="0" outlineLevel="0"/>
    <col min="189" max="189" customWidth="1" width="92.83203125" level="0" outlineLevel="0"/>
    <col min="190" max="190" customWidth="1" width="92.83203125" level="0" outlineLevel="0"/>
    <col min="191" max="191" customWidth="1" width="92.83203125" level="0" outlineLevel="0"/>
    <col min="192" max="192" customWidth="1" width="92.83203125" level="0" outlineLevel="0"/>
    <col min="193" max="193" customWidth="1" width="92.83203125" level="0" outlineLevel="0"/>
    <col min="194" max="194" customWidth="1" width="92.83203125" level="0" outlineLevel="0"/>
    <col min="195" max="195" customWidth="1" width="92.83203125" level="0" outlineLevel="0"/>
    <col min="196" max="196" customWidth="1" width="92.83203125" level="0" outlineLevel="0"/>
    <col min="197" max="197" customWidth="1" width="92.83203125" level="0" outlineLevel="0"/>
    <col min="198" max="198" customWidth="1" width="92.83203125" level="0" outlineLevel="0"/>
    <col min="199" max="199" customWidth="1" width="92.83203125" level="0" outlineLevel="0"/>
    <col min="200" max="200" customWidth="1" width="92.83203125" level="0" outlineLevel="0"/>
    <col min="201" max="201" customWidth="1" width="92.83203125" level="0" outlineLevel="0"/>
    <col min="202" max="202" customWidth="1" width="92.83203125" level="0" outlineLevel="0"/>
    <col min="203" max="203" customWidth="1" width="92.83203125" level="0" outlineLevel="0"/>
    <col min="204" max="204" customWidth="1" width="92.83203125" level="0" outlineLevel="0"/>
    <col min="205" max="205" customWidth="1" width="92.83203125" level="0" outlineLevel="0"/>
    <col min="206" max="206" customWidth="1" width="92.83203125" level="0" outlineLevel="0"/>
    <col min="207" max="207" customWidth="1" width="92.83203125" level="0" outlineLevel="0"/>
    <col min="208" max="208" customWidth="1" width="92.83203125" level="0" outlineLevel="0"/>
    <col min="209" max="209" customWidth="1" width="92.83203125" level="0" outlineLevel="0"/>
    <col min="210" max="210" customWidth="1" width="92.83203125" level="0" outlineLevel="0"/>
    <col min="211" max="211" customWidth="1" width="92.83203125" level="0" outlineLevel="0"/>
    <col min="212" max="212" customWidth="1" width="92.83203125" level="0" outlineLevel="0"/>
    <col min="213" max="213" customWidth="1" width="92.83203125" level="0" outlineLevel="0"/>
    <col min="214" max="214" customWidth="1" width="92.83203125" level="0" outlineLevel="0"/>
    <col min="215" max="215" customWidth="1" width="92.83203125" level="0" outlineLevel="0"/>
    <col min="216" max="216" customWidth="1" width="92.83203125" level="0" outlineLevel="0"/>
    <col min="217" max="217" customWidth="1" width="92.83203125" level="0" outlineLevel="0"/>
    <col min="218" max="218" customWidth="1" width="92.83203125" level="0" outlineLevel="0"/>
    <col min="219" max="219" customWidth="1" width="92.83203125" level="0" outlineLevel="0"/>
    <col min="220" max="220" customWidth="1" width="92.83203125" level="0" outlineLevel="0"/>
    <col min="221" max="221" customWidth="1" width="92.83203125" level="0" outlineLevel="0"/>
    <col min="222" max="222" customWidth="1" width="92.83203125" level="0" outlineLevel="0"/>
    <col min="223" max="223" customWidth="1" width="92.83203125" level="0" outlineLevel="0"/>
    <col min="224" max="224" customWidth="1" width="92.83203125" level="0" outlineLevel="0"/>
    <col min="225" max="225" customWidth="1" width="92.83203125" level="0" outlineLevel="0"/>
    <col min="226" max="226" customWidth="1" width="92.83203125" level="0" outlineLevel="0"/>
    <col min="227" max="227" customWidth="1" width="92.83203125" level="0" outlineLevel="0"/>
    <col min="228" max="228" customWidth="1" width="92.83203125" level="0" outlineLevel="0"/>
    <col min="229" max="229" customWidth="1" width="92.83203125" level="0" outlineLevel="0"/>
    <col min="230" max="230" customWidth="1" width="92.83203125" level="0" outlineLevel="0"/>
    <col min="231" max="231" customWidth="1" width="92.83203125" level="0" outlineLevel="0"/>
    <col min="232" max="232" customWidth="1" width="92.83203125" level="0" outlineLevel="0"/>
    <col min="233" max="233" customWidth="1" width="92.83203125" level="0" outlineLevel="0"/>
    <col min="234" max="234" customWidth="1" width="92.83203125" level="0" outlineLevel="0"/>
    <col min="235" max="235" customWidth="1" width="92.83203125" level="0" outlineLevel="0"/>
    <col min="236" max="236" customWidth="1" width="92.83203125" level="0" outlineLevel="0"/>
    <col min="237" max="237" customWidth="1" width="92.83203125" level="0" outlineLevel="0"/>
    <col min="238" max="238" customWidth="1" width="92.83203125" level="0" outlineLevel="0"/>
    <col min="239" max="239" customWidth="1" width="92.83203125" level="0" outlineLevel="0"/>
    <col min="240" max="240" customWidth="1" width="92.83203125" level="0" outlineLevel="0"/>
    <col min="241" max="241" customWidth="1" width="92.83203125" level="0" outlineLevel="0"/>
    <col min="242" max="242" customWidth="1" width="92.83203125" level="0" outlineLevel="0"/>
    <col min="243" max="243" customWidth="1" width="92.83203125" level="0" outlineLevel="0"/>
    <col min="244" max="244" customWidth="1" width="92.83203125" level="0" outlineLevel="0"/>
    <col min="245" max="245" customWidth="1" width="92.83203125" level="0" outlineLevel="0"/>
    <col min="246" max="246" customWidth="1" width="92.83203125" level="0" outlineLevel="0"/>
    <col min="247" max="247" customWidth="1" width="92.83203125" level="0" outlineLevel="0"/>
    <col min="248" max="248" customWidth="1" width="92.83203125" level="0" outlineLevel="0"/>
    <col min="249" max="249" customWidth="1" width="92.83203125" level="0" outlineLevel="0"/>
    <col min="250" max="250" customWidth="1" width="92.83203125" level="0" outlineLevel="0"/>
    <col min="251" max="251" customWidth="1" width="92.83203125" level="0" outlineLevel="0"/>
    <col min="252" max="252" customWidth="1" width="92.83203125" level="0" outlineLevel="0"/>
    <col min="253" max="253" customWidth="1" width="92.83203125" level="0" outlineLevel="0"/>
    <col min="254" max="254" customWidth="1" width="92.83203125" level="0" outlineLevel="0"/>
    <col min="255" max="255" customWidth="1" width="92.83203125" level="0" outlineLevel="0"/>
    <col min="256" max="256" customWidth="1" width="92.83203125" level="0" outlineLevel="0"/>
    <col min="257" max="257" customWidth="1" width="92.83203125" level="0" outlineLevel="0"/>
  </cols>
  <sheetData>
    <row r="1"/>
    <row r="2" ht="165" customHeight="1"/>
    <row r="3">
      <c r="A3" t="str">
        <v>Cliente</v>
      </c>
      <c r="B3" t="str">
        <v>Empresa Alpha Ltda</v>
      </c>
      <c r="C3" t="str">
        <v>Proposta Número:</v>
      </c>
      <c r="E3" t="str">
        <v>PROP-OS-2026-001</v>
      </c>
      <c r="H3" t="str">
        <v>Referências</v>
      </c>
      <c r="I3" s="1" t="str">
        <v>%</v>
      </c>
      <c r="J3" t="str">
        <v>fator [1-(%/100)]</v>
      </c>
    </row>
    <row r="4">
      <c r="A4" t="str">
        <v>Título</v>
      </c>
      <c r="B4" t="str">
        <v>Instalacao de Rede</v>
      </c>
      <c r="C4" t="str">
        <v>Revisão:</v>
      </c>
      <c r="E4">
        <v>3</v>
      </c>
      <c r="H4" t="str">
        <v>BDI</v>
      </c>
      <c r="I4" s="1">
        <v>0.25</v>
      </c>
      <c r="J4" s="2">
        <f>1-I4</f>
        <v>0.75</v>
      </c>
    </row>
    <row r="5">
      <c r="A5" t="str">
        <v>Endereço</v>
      </c>
      <c r="B5" t="str">
        <v>Loja 001</v>
      </c>
      <c r="C5" t="str">
        <v>Data:</v>
      </c>
      <c r="E5">
        <v>46078</v>
      </c>
      <c r="H5" t="str">
        <v>IMPOSTO</v>
      </c>
      <c r="I5" s="2">
        <v>9.8</v>
      </c>
      <c r="J5">
        <f>1-I5/100</f>
        <v>0.902</v>
      </c>
    </row>
    <row r="6">
      <c r="A6" t="str">
        <v>Empresa</v>
      </c>
      <c r="B6" t="str">
        <v>TRS Construções e Serviços</v>
      </c>
      <c r="C6" t="str">
        <v>CNPJ:</v>
      </c>
      <c r="E6" t="str">
        <v>45.218.876/0001-47</v>
      </c>
    </row>
    <row r="7">
      <c r="A7" t="str">
        <v>Responsável:</v>
      </c>
      <c r="B7" t="str">
        <v>Ana Souza</v>
      </c>
      <c r="C7" t="str">
        <v>Inscrição Estadual:</v>
      </c>
      <c r="E7" s="3">
        <v>278510870110</v>
      </c>
      <c r="H7" t="str">
        <v>BDI</v>
      </c>
      <c r="I7" t="str">
        <v>MÃO DE OBRA</v>
      </c>
      <c r="J7" t="str">
        <v>MATERIAL / TRS</v>
      </c>
      <c r="K7" t="str">
        <v>SUBTOTAL</v>
      </c>
      <c r="L7" t="str">
        <v>TOTAL</v>
      </c>
    </row>
    <row r="8">
      <c r="H8" t="str">
        <v>BDI</v>
      </c>
      <c r="I8" t="str">
        <v>MÃO OBRA</v>
      </c>
      <c r="J8" t="str">
        <v>MATERIAL</v>
      </c>
      <c r="K8" t="str">
        <v>SUBTOTAL</v>
      </c>
      <c r="L8" t="str">
        <v>TOTAL</v>
      </c>
    </row>
    <row r="9">
      <c r="A9" t="str">
        <v>PROPOSTA ORÇAMENTÁRIA</v>
      </c>
    </row>
    <row r="10">
      <c r="H10" t="str">
        <v>BDI</v>
      </c>
      <c r="I10" t="str">
        <v>MÃO OBRA</v>
      </c>
      <c r="J10" t="str">
        <v>MATERIAL</v>
      </c>
      <c r="K10" t="str">
        <v>SUBTOTAL</v>
      </c>
      <c r="L10" t="str">
        <v>TOTAL</v>
      </c>
    </row>
    <row r="11">
      <c r="A11" t="str">
        <v>ITEM</v>
      </c>
      <c r="B11" t="str">
        <v>DESCRIÇÃO</v>
      </c>
      <c r="C11" t="str">
        <v>UNIDADE</v>
      </c>
      <c r="D11" t="str">
        <v>QUANTIDADE</v>
      </c>
      <c r="E11" t="str">
        <v>CUSTO UNITÁRIO</v>
      </c>
      <c r="F11" s="4" t="str">
        <v>TOTAL</v>
      </c>
    </row>
    <row r="12"/>
    <row r="13">
      <c r="A13">
        <v>1</v>
      </c>
      <c r="B13" t="str">
        <v>DOCUMENTAÇÃO</v>
      </c>
      <c r="F13" s="4">
        <f>SUM(F14:F16)</f>
        <v>600</v>
      </c>
    </row>
    <row r="14">
      <c r="A14" t="str">
        <v>1.1</v>
      </c>
      <c r="B14" t="str">
        <v>Fornecimento de ART para execução de obra.</v>
      </c>
      <c r="C14" t="str">
        <v>VB</v>
      </c>
      <c r="D14" s="2">
        <v>1</v>
      </c>
      <c r="E14" s="4">
        <f>K14</f>
        <v>600</v>
      </c>
      <c r="F14" s="4">
        <f>D14*E14</f>
        <v>600</v>
      </c>
      <c r="H14" s="2">
        <v>1</v>
      </c>
      <c r="I14" s="4">
        <v>600</v>
      </c>
      <c r="J14" s="4">
        <v>0</v>
      </c>
      <c r="K14" s="4">
        <f>(I14+J14)/H14</f>
        <v>600</v>
      </c>
      <c r="L14" s="4">
        <f>K14*D14</f>
        <v>600</v>
      </c>
    </row>
    <row r="15" hidden="1">
      <c r="A15" t="str">
        <v>1.2</v>
      </c>
      <c r="B15" t="str">
        <v>Fornecimento de seguro para execução de obra.</v>
      </c>
      <c r="C15" t="str">
        <v>VB</v>
      </c>
      <c r="E15" s="4">
        <f>K15</f>
        <v>906.52</v>
      </c>
      <c r="F15" s="4">
        <f>D15*E15</f>
        <v>0</v>
      </c>
      <c r="H15" s="2">
        <f>$J$4</f>
        <v>0.75</v>
      </c>
      <c r="I15" s="4">
        <v>679.89</v>
      </c>
      <c r="J15" s="4">
        <v>0</v>
      </c>
      <c r="K15" s="4">
        <f>(I15+J15)/H15</f>
        <v>906.52</v>
      </c>
      <c r="L15" s="4">
        <f>K15*D15</f>
        <v>0</v>
      </c>
    </row>
    <row r="16" hidden="1">
      <c r="A16" t="str">
        <v>1.3</v>
      </c>
      <c r="B16" t="str">
        <v>Fornecimento de documentação para execução de obra.</v>
      </c>
      <c r="C16" t="str">
        <v>VB</v>
      </c>
      <c r="E16" s="4">
        <f>K16</f>
        <v>266.6666666666667</v>
      </c>
      <c r="F16" s="4">
        <f>D16*E16</f>
        <v>0</v>
      </c>
      <c r="H16" s="2">
        <f>$J$4</f>
        <v>0.75</v>
      </c>
      <c r="I16" s="4">
        <v>200</v>
      </c>
      <c r="J16" s="4">
        <v>0</v>
      </c>
      <c r="K16" s="4">
        <f>(I16+J16)/H16</f>
        <v>266.6666666666667</v>
      </c>
      <c r="L16" s="4">
        <f>K16*D16</f>
        <v>0</v>
      </c>
    </row>
    <row r="17"/>
    <row r="18">
      <c r="A18">
        <v>2</v>
      </c>
      <c r="B18" t="str">
        <v>PROTEÇÕES E LOCAÇÕES</v>
      </c>
      <c r="F18" s="4">
        <f>SUM(F19:F21)</f>
        <v>3466.6666666666665</v>
      </c>
      <c r="H18" s="2">
        <f>$J$4</f>
        <v>0.75</v>
      </c>
      <c r="I18" s="4">
        <v>0</v>
      </c>
      <c r="J18" s="4">
        <v>0</v>
      </c>
      <c r="K18" s="4">
        <f>(I18+J18)/H18</f>
        <v>0</v>
      </c>
      <c r="L18" s="4">
        <f>K18*D18</f>
        <v>0</v>
      </c>
    </row>
    <row r="19">
      <c r="A19" t="str">
        <v>2.1</v>
      </c>
      <c r="B19" t="str">
        <v>Fornecimento de material e mão de obra para proteção - Considerado trechos onde haverá intervenções.</v>
      </c>
      <c r="C19" t="str">
        <v>VB</v>
      </c>
      <c r="D19" s="2">
        <v>1</v>
      </c>
      <c r="E19" s="4">
        <f>K19</f>
        <v>2066.6666666666665</v>
      </c>
      <c r="F19" s="4">
        <f>D19*E19</f>
        <v>2066.6666666666665</v>
      </c>
      <c r="H19" s="2">
        <f>$J$4</f>
        <v>0.75</v>
      </c>
      <c r="I19" s="4">
        <v>250</v>
      </c>
      <c r="J19" s="4">
        <v>1300</v>
      </c>
      <c r="K19" s="4">
        <f>(I19+J19)/H19</f>
        <v>2066.6666666666665</v>
      </c>
      <c r="L19" s="4">
        <f>K19*D19</f>
        <v>2066.6666666666665</v>
      </c>
    </row>
    <row r="20">
      <c r="A20" t="str">
        <v>2.2</v>
      </c>
      <c r="B20" t="str">
        <v>Fornecimento de caçamba para retirada do entulho - Considerado caçamba comum de 5m³</v>
      </c>
      <c r="C20" t="str">
        <v>VB</v>
      </c>
      <c r="D20" s="2">
        <v>3</v>
      </c>
      <c r="E20" s="4">
        <f>K20</f>
        <v>466.6666666666667</v>
      </c>
      <c r="F20" s="4">
        <f>D20*E20</f>
        <v>1400</v>
      </c>
      <c r="H20" s="2">
        <f>$J$4</f>
        <v>0.75</v>
      </c>
      <c r="I20" s="4">
        <v>0</v>
      </c>
      <c r="J20" s="4">
        <v>350</v>
      </c>
      <c r="K20" s="4">
        <f>(I20+J20)/H20</f>
        <v>466.6666666666667</v>
      </c>
      <c r="L20" s="4">
        <f>K20*D20</f>
        <v>1400</v>
      </c>
    </row>
    <row r="21" hidden="1">
      <c r="A21" t="str">
        <v>2.3</v>
      </c>
      <c r="B21" t="str">
        <v>Fornecimento de locação de equipamentos - Máquita, lixadeira, andaime e martelete até 10 kg</v>
      </c>
      <c r="C21" t="str">
        <v>VB</v>
      </c>
      <c r="E21" s="4">
        <f>K21</f>
        <v>400</v>
      </c>
      <c r="F21" s="4">
        <f>D21*E21</f>
        <v>0</v>
      </c>
      <c r="H21" s="2">
        <f>$J$4</f>
        <v>0.75</v>
      </c>
      <c r="I21" s="4">
        <v>0</v>
      </c>
      <c r="J21" s="4">
        <v>300</v>
      </c>
      <c r="K21" s="4">
        <f>(I21+J21)/H21</f>
        <v>400</v>
      </c>
      <c r="L21" s="4">
        <f>K21*D21</f>
        <v>0</v>
      </c>
    </row>
    <row r="22"/>
    <row r="23">
      <c r="A23">
        <v>3</v>
      </c>
      <c r="B23" t="str">
        <v xml:space="preserve">DEMOLIÇÃO </v>
      </c>
      <c r="F23" s="4">
        <f>SUM(F24:F33)</f>
        <v>6726.320000000001</v>
      </c>
      <c r="H23" s="2">
        <v>1</v>
      </c>
      <c r="I23" s="4">
        <v>0</v>
      </c>
      <c r="J23" s="4">
        <v>0</v>
      </c>
      <c r="K23" s="4">
        <f>(I23+J23)/H23</f>
        <v>0</v>
      </c>
      <c r="L23" s="4">
        <f>K23*D23</f>
        <v>0</v>
      </c>
    </row>
    <row r="24">
      <c r="A24" t="str">
        <v>3.1</v>
      </c>
      <c r="B24" t="str">
        <v>Fornecimento de material e mão de obra para demolição do forro drywall - Considerado área sala adm</v>
      </c>
      <c r="C24" t="str">
        <v>m2</v>
      </c>
      <c r="D24" s="2">
        <v>30</v>
      </c>
      <c r="E24" s="4">
        <f>K24</f>
        <v>29.333333333333332</v>
      </c>
      <c r="F24" s="4">
        <f>D24*E24</f>
        <v>880</v>
      </c>
      <c r="H24" s="2">
        <f>$J$4</f>
        <v>0.75</v>
      </c>
      <c r="I24" s="4">
        <v>22</v>
      </c>
      <c r="J24" s="4">
        <v>0</v>
      </c>
      <c r="K24" s="4">
        <f>(I24+J24)/H24</f>
        <v>29.333333333333332</v>
      </c>
      <c r="L24" s="4">
        <f>K24*D24</f>
        <v>880</v>
      </c>
    </row>
    <row r="25">
      <c r="A25" t="str">
        <v>3.2</v>
      </c>
      <c r="B25" t="str">
        <v>Fornecimento de material e mão de obra para retirada do piso existente - Considerado sala principal, banheiros e DML</v>
      </c>
      <c r="C25" t="str">
        <v>m2</v>
      </c>
      <c r="D25" s="2">
        <v>121.93</v>
      </c>
      <c r="E25" s="4">
        <f>K25</f>
        <v>24</v>
      </c>
      <c r="F25" s="4">
        <f>D25*E25</f>
        <v>2926.32</v>
      </c>
      <c r="H25" s="2">
        <f>$J$4</f>
        <v>0.75</v>
      </c>
      <c r="I25" s="4">
        <v>18</v>
      </c>
      <c r="J25" s="4">
        <v>0</v>
      </c>
      <c r="K25" s="4">
        <f>(I25+J25)/H25</f>
        <v>24</v>
      </c>
      <c r="L25" s="4">
        <f>K25*D25</f>
        <v>2926.32</v>
      </c>
    </row>
    <row r="26">
      <c r="A26" t="str">
        <v>3.3</v>
      </c>
      <c r="B26" t="str">
        <v>Fornecimento de material e mão de obra para demolição de bandeira de porta</v>
      </c>
      <c r="C26" t="str">
        <v>VB</v>
      </c>
      <c r="D26" s="2">
        <v>1</v>
      </c>
      <c r="E26" s="4">
        <f>K26</f>
        <v>200</v>
      </c>
      <c r="F26" s="4">
        <f>D26*E26</f>
        <v>200</v>
      </c>
      <c r="H26" s="2">
        <v>1</v>
      </c>
      <c r="I26" s="4">
        <v>200</v>
      </c>
      <c r="J26" s="4">
        <v>0</v>
      </c>
      <c r="K26" s="4">
        <f>(I26+J26)/H26</f>
        <v>200</v>
      </c>
      <c r="L26" s="4">
        <f>K26*D26</f>
        <v>200</v>
      </c>
    </row>
    <row r="27">
      <c r="A27" t="str">
        <v>3.4</v>
      </c>
      <c r="B27" t="str">
        <v>Fornecimento de mão de obra para transporte vertical de entulho -  Considerado transporte até a rua paralela ao prédio</v>
      </c>
      <c r="C27" t="str">
        <v>VB</v>
      </c>
      <c r="D27" s="2">
        <v>1</v>
      </c>
      <c r="E27" s="4">
        <f>K27</f>
        <v>533.3333333333334</v>
      </c>
      <c r="F27" s="4">
        <f>D27*E27</f>
        <v>533.3333333333334</v>
      </c>
      <c r="H27" s="2">
        <f>$J$4</f>
        <v>0.75</v>
      </c>
      <c r="I27" s="4">
        <v>400</v>
      </c>
      <c r="J27" s="4">
        <v>0</v>
      </c>
      <c r="K27" s="4">
        <f>(I27+J27)/H27</f>
        <v>533.3333333333334</v>
      </c>
      <c r="L27" s="4">
        <f>K27*D27</f>
        <v>533.3333333333334</v>
      </c>
    </row>
    <row r="28">
      <c r="A28" t="str">
        <v>3.5</v>
      </c>
      <c r="B28" t="str">
        <v>Retirada e descarte de papel de parede</v>
      </c>
      <c r="C28" t="str">
        <v>VB</v>
      </c>
      <c r="D28" s="2">
        <v>1</v>
      </c>
      <c r="E28" s="4">
        <f>K28</f>
        <v>266.6666666666667</v>
      </c>
      <c r="F28" s="4">
        <f>D28*E28</f>
        <v>266.6666666666667</v>
      </c>
      <c r="H28" s="2">
        <f>$J$4</f>
        <v>0.75</v>
      </c>
      <c r="I28" s="4">
        <v>200</v>
      </c>
      <c r="J28" s="4">
        <v>0</v>
      </c>
      <c r="K28" s="4">
        <f>(I28+J28)/H28</f>
        <v>266.6666666666667</v>
      </c>
      <c r="L28" s="4">
        <f>K28*D28</f>
        <v>266.6666666666667</v>
      </c>
    </row>
    <row r="29">
      <c r="A29" t="str">
        <v>3.6</v>
      </c>
      <c r="B29" t="str">
        <v xml:space="preserve">Retirada de louças, metais e espelhos </v>
      </c>
      <c r="C29" t="str">
        <v>VB</v>
      </c>
      <c r="D29" s="2">
        <v>1</v>
      </c>
      <c r="E29" s="4">
        <f>K29</f>
        <v>333.3333333333333</v>
      </c>
      <c r="F29" s="4">
        <f>D29*E29</f>
        <v>333.3333333333333</v>
      </c>
      <c r="H29" s="2">
        <f>$J$4</f>
        <v>0.75</v>
      </c>
      <c r="I29" s="4">
        <v>250</v>
      </c>
      <c r="J29" s="4">
        <v>0</v>
      </c>
      <c r="K29" s="4">
        <f>(I29+J29)/H29</f>
        <v>333.3333333333333</v>
      </c>
      <c r="L29" s="4">
        <f>K29*D29</f>
        <v>333.3333333333333</v>
      </c>
    </row>
    <row r="30">
      <c r="A30" t="str">
        <v>3.7</v>
      </c>
      <c r="B30" t="str">
        <v>Demolição de bancadas em granito, gabinetes e tanque</v>
      </c>
      <c r="C30" t="str">
        <v>VB</v>
      </c>
      <c r="D30" s="2">
        <v>1</v>
      </c>
      <c r="E30" s="4">
        <f>K30</f>
        <v>200</v>
      </c>
      <c r="F30" s="4">
        <f>D30*E30</f>
        <v>200</v>
      </c>
      <c r="H30" s="2">
        <f>$J$4</f>
        <v>0.75</v>
      </c>
      <c r="I30" s="4">
        <v>150</v>
      </c>
      <c r="J30" s="4">
        <v>0</v>
      </c>
      <c r="K30" s="4">
        <f>(I30+J30)/H30</f>
        <v>200</v>
      </c>
      <c r="L30" s="4">
        <f>K30*D30</f>
        <v>200</v>
      </c>
    </row>
    <row r="31" hidden="1">
      <c r="A31" t="str">
        <v>3.8</v>
      </c>
      <c r="B31" t="str">
        <v xml:space="preserve">Retirada e descarte de portas com batente </v>
      </c>
      <c r="C31" t="str">
        <v>VB</v>
      </c>
      <c r="E31" s="4">
        <f>K31</f>
        <v>133.33333333333334</v>
      </c>
      <c r="F31" s="4">
        <f>D31*E31</f>
        <v>0</v>
      </c>
      <c r="H31" s="2">
        <f>$J$4</f>
        <v>0.75</v>
      </c>
      <c r="I31" s="4">
        <v>100</v>
      </c>
      <c r="J31" s="4">
        <v>0</v>
      </c>
      <c r="K31" s="4">
        <f>(I31+J31)/H31</f>
        <v>133.33333333333334</v>
      </c>
      <c r="L31" s="4">
        <f>K31*D31</f>
        <v>0</v>
      </c>
    </row>
    <row r="32">
      <c r="A32" t="str">
        <v>3.9</v>
      </c>
      <c r="B32" t="str">
        <v xml:space="preserve">Demolição parede área dos mictórios - Considerado demolição e isolamento hidráulico </v>
      </c>
      <c r="C32" t="str">
        <v>VB</v>
      </c>
      <c r="D32" s="2">
        <v>1</v>
      </c>
      <c r="E32" s="4">
        <f>K32</f>
        <v>1066.6666666666667</v>
      </c>
      <c r="F32" s="4">
        <f>D32*E32</f>
        <v>1066.6666666666667</v>
      </c>
      <c r="H32" s="2">
        <f>$J$4</f>
        <v>0.75</v>
      </c>
      <c r="I32" s="4">
        <v>600</v>
      </c>
      <c r="J32" s="4">
        <v>200</v>
      </c>
      <c r="K32" s="4">
        <f>(I32+J32)/H32</f>
        <v>1066.6666666666667</v>
      </c>
      <c r="L32" s="4">
        <f>K32*D32</f>
        <v>1066.6666666666667</v>
      </c>
    </row>
    <row r="33">
      <c r="A33" t="str">
        <v>3.10</v>
      </c>
      <c r="B33" t="str">
        <v>Fornecimento de mão de obra para retirada e descarte do rodapé</v>
      </c>
      <c r="C33" t="str">
        <v>vb</v>
      </c>
      <c r="D33" s="2">
        <v>1</v>
      </c>
      <c r="E33" s="4">
        <f>K33</f>
        <v>320</v>
      </c>
      <c r="F33" s="4">
        <f>D33*E33</f>
        <v>320</v>
      </c>
      <c r="H33" s="2">
        <f>$J$4</f>
        <v>0.75</v>
      </c>
      <c r="I33" s="4">
        <v>240</v>
      </c>
      <c r="K33" s="4">
        <f>(I33+J33)/H33</f>
        <v>320</v>
      </c>
      <c r="L33" s="4">
        <f>K33*D33</f>
        <v>320</v>
      </c>
    </row>
    <row r="34"/>
    <row r="35">
      <c r="A35">
        <v>4</v>
      </c>
      <c r="B35" t="str">
        <v>DIVERSOS</v>
      </c>
      <c r="F35" s="4">
        <f>SUM(F36:F39)</f>
        <v>3823.333333333333</v>
      </c>
      <c r="H35" s="2">
        <v>1</v>
      </c>
      <c r="I35" s="4">
        <v>0</v>
      </c>
      <c r="J35" s="4">
        <v>0</v>
      </c>
      <c r="K35" s="4">
        <f>(I35+J35)/H35</f>
        <v>0</v>
      </c>
      <c r="L35" s="4">
        <f>K35*D35</f>
        <v>0</v>
      </c>
    </row>
    <row r="36">
      <c r="A36" t="str">
        <v>4.1</v>
      </c>
      <c r="B36" t="str">
        <v>Fornecimento de mão de obra para instalação de suporte para TV sala de reunião - Considerado compra de suporte  até 80"</v>
      </c>
      <c r="C36" t="str">
        <v>UNID</v>
      </c>
      <c r="D36" s="2">
        <v>1</v>
      </c>
      <c r="E36" s="4">
        <f>K36</f>
        <v>373.3333333333333</v>
      </c>
      <c r="F36" s="4">
        <f>D36*E36</f>
        <v>373.3333333333333</v>
      </c>
      <c r="H36" s="2">
        <f>$J$4</f>
        <v>0.75</v>
      </c>
      <c r="I36" s="4">
        <v>80</v>
      </c>
      <c r="J36" s="4">
        <v>200</v>
      </c>
      <c r="K36" s="4">
        <f>(I36+J36)/H36</f>
        <v>373.3333333333333</v>
      </c>
      <c r="L36" s="4">
        <f>K36*D36</f>
        <v>373.3333333333333</v>
      </c>
    </row>
    <row r="37">
      <c r="A37" t="str">
        <v>4.2</v>
      </c>
      <c r="B37" t="str">
        <v>Fornecimento de mão de obra para instalação de bosieries - Não considerado a compra do bosieries</v>
      </c>
      <c r="C37" t="str">
        <v>ML</v>
      </c>
      <c r="D37" s="2">
        <v>20</v>
      </c>
      <c r="E37" s="4">
        <f>K37</f>
        <v>60</v>
      </c>
      <c r="F37" s="4">
        <f>D37*E37</f>
        <v>1200</v>
      </c>
      <c r="H37" s="2">
        <v>1</v>
      </c>
      <c r="I37" s="4">
        <v>60</v>
      </c>
      <c r="J37" s="4">
        <v>0</v>
      </c>
      <c r="K37" s="4">
        <f>(I37+J37)/H37</f>
        <v>60</v>
      </c>
      <c r="L37" s="4">
        <f>K37*D37</f>
        <v>1200</v>
      </c>
    </row>
    <row r="38">
      <c r="A38" t="str">
        <v>4.3</v>
      </c>
      <c r="B38" t="str">
        <v>Fornecimento de mão de obra para instalação de papel de parede - Não considerado a compra do papel de parede</v>
      </c>
      <c r="C38" t="str">
        <v>m2</v>
      </c>
      <c r="D38" s="2">
        <v>15</v>
      </c>
      <c r="E38" s="4">
        <f>K38</f>
        <v>150</v>
      </c>
      <c r="F38" s="4">
        <f>D38*E38</f>
        <v>2250</v>
      </c>
      <c r="H38" s="2">
        <v>1</v>
      </c>
      <c r="I38" s="4">
        <v>150</v>
      </c>
      <c r="J38" s="4">
        <v>0</v>
      </c>
      <c r="K38" s="4">
        <f>(I38+J38)/H38</f>
        <v>150</v>
      </c>
      <c r="L38" s="4">
        <f>K38*D38</f>
        <v>2250</v>
      </c>
    </row>
    <row r="39"/>
    <row r="40">
      <c r="A40">
        <v>5</v>
      </c>
      <c r="B40" t="str">
        <v>ELÉTRICA</v>
      </c>
      <c r="F40" s="4">
        <f>SUM(F41:F51)</f>
        <v>22033.333333333332</v>
      </c>
    </row>
    <row r="41">
      <c r="A41" t="str">
        <v>5.1</v>
      </c>
      <c r="B41" t="str">
        <v>Fornecimento de mão de obra para remoção das luminárias - Considerado remoção para reaproveitamento das luminárias indicadas</v>
      </c>
      <c r="C41" t="str">
        <v>VB</v>
      </c>
      <c r="D41" s="2">
        <v>1</v>
      </c>
      <c r="E41" s="4">
        <f>K41</f>
        <v>600</v>
      </c>
      <c r="F41" s="4">
        <f>D41*E41</f>
        <v>600</v>
      </c>
      <c r="H41" s="2">
        <f>$J$4</f>
        <v>0.75</v>
      </c>
      <c r="I41" s="4">
        <v>450</v>
      </c>
      <c r="J41" s="4">
        <v>0</v>
      </c>
      <c r="K41" s="4">
        <f>(I41+J41)/H41</f>
        <v>600</v>
      </c>
      <c r="L41" s="4">
        <f>K41*D41</f>
        <v>600</v>
      </c>
    </row>
    <row r="42" hidden="1">
      <c r="A42" t="str">
        <v>5.2</v>
      </c>
      <c r="B42" t="str">
        <v xml:space="preserve">Fornecimento de material e mão de obra para instalação de tomadas de piso - Material considerado infra seca e cabos com certificação antichamas </v>
      </c>
      <c r="C42" t="str">
        <v>UNID.</v>
      </c>
      <c r="E42" s="4">
        <f>K42</f>
        <v>266.6666666666667</v>
      </c>
      <c r="F42" s="4">
        <f>D42*E42</f>
        <v>0</v>
      </c>
      <c r="H42" s="2">
        <f>$J$4</f>
        <v>0.75</v>
      </c>
      <c r="I42" s="4">
        <v>150</v>
      </c>
      <c r="J42" s="4">
        <v>50</v>
      </c>
      <c r="K42" s="4">
        <f>(I42+J42)/H42</f>
        <v>266.6666666666667</v>
      </c>
      <c r="L42" s="4">
        <f>K42*D42</f>
        <v>0</v>
      </c>
    </row>
    <row r="43">
      <c r="A43" t="str">
        <v>5.3</v>
      </c>
      <c r="B43" t="str">
        <v xml:space="preserve">Fornecimento de material e mão de obra para adequação do circuito de iluminação geral - Considerado utilização dos quadros existentes. Material considerado infra seca e cabos com certificação antichamas </v>
      </c>
      <c r="C43" t="str">
        <v>UNID.</v>
      </c>
      <c r="D43" s="2">
        <v>39</v>
      </c>
      <c r="E43" s="4">
        <f>K43</f>
        <v>180</v>
      </c>
      <c r="F43" s="4">
        <f>D43*E43</f>
        <v>7020</v>
      </c>
      <c r="H43" s="2">
        <f>$J$4</f>
        <v>0.75</v>
      </c>
      <c r="I43" s="4">
        <v>100</v>
      </c>
      <c r="J43" s="4">
        <v>35</v>
      </c>
      <c r="K43" s="4">
        <f>(I43+J43)/H43</f>
        <v>180</v>
      </c>
      <c r="L43" s="4">
        <f>K43*D43</f>
        <v>7020</v>
      </c>
    </row>
    <row r="44">
      <c r="A44" t="str">
        <v>5.4</v>
      </c>
      <c r="B44" t="str">
        <v>Fornecimento de material e mão de obra para adequação do quadro de iluminação existente  - Considerado a utilização do mesmo espaço físico sem movimentação do quadro. Material inclusos Disjuntores, terminais, barramento pente.</v>
      </c>
      <c r="C44" t="str">
        <v>VB</v>
      </c>
      <c r="D44" s="2">
        <v>1</v>
      </c>
      <c r="E44" s="4">
        <f>K44</f>
        <v>2266.6666666666665</v>
      </c>
      <c r="F44" s="4">
        <f>D44*E44</f>
        <v>2266.6666666666665</v>
      </c>
      <c r="H44" s="2">
        <f>$J$4</f>
        <v>0.75</v>
      </c>
      <c r="I44" s="4">
        <v>1200</v>
      </c>
      <c r="J44" s="4">
        <v>500</v>
      </c>
      <c r="K44" s="4">
        <f>(I44+J44)/H44</f>
        <v>2266.6666666666665</v>
      </c>
      <c r="L44" s="4">
        <f>K44*D44</f>
        <v>2266.6666666666665</v>
      </c>
    </row>
    <row r="45">
      <c r="A45" t="str">
        <v>5.5</v>
      </c>
      <c r="B45" t="str">
        <v>Fornecimento de material e mão de obra para instalacão de fitas de LED. - Considerado recepção e logo compra da fita led não incluso</v>
      </c>
      <c r="C45" t="str">
        <v>VB</v>
      </c>
      <c r="D45" s="2">
        <v>1</v>
      </c>
      <c r="E45" s="4">
        <f>K45</f>
        <v>1066.6666666666667</v>
      </c>
      <c r="F45" s="4">
        <f>D45*E45</f>
        <v>1066.6666666666667</v>
      </c>
      <c r="H45" s="2">
        <f>$J$4</f>
        <v>0.75</v>
      </c>
      <c r="I45" s="4">
        <v>800</v>
      </c>
      <c r="K45" s="4">
        <f>(I45+J45)/H45</f>
        <v>1066.6666666666667</v>
      </c>
      <c r="L45" s="4">
        <f>K45*D45</f>
        <v>1066.6666666666667</v>
      </c>
    </row>
    <row r="46">
      <c r="A46" t="str">
        <v>5.6</v>
      </c>
      <c r="B46" t="str">
        <v>Fornecimento de material e mão de obra para instalacão de pendentes. -  Não considerado a compra da luminária.</v>
      </c>
      <c r="C46" t="str">
        <v>UNID.</v>
      </c>
      <c r="D46" s="2">
        <v>2</v>
      </c>
      <c r="E46" s="4">
        <f>K46</f>
        <v>180</v>
      </c>
      <c r="F46" s="4">
        <f>D46*E46</f>
        <v>360</v>
      </c>
      <c r="H46" s="2">
        <f>$J$4</f>
        <v>0.75</v>
      </c>
      <c r="I46" s="4">
        <v>100</v>
      </c>
      <c r="J46" s="4">
        <v>35</v>
      </c>
      <c r="K46" s="4">
        <f>(I46+J46)/H46</f>
        <v>180</v>
      </c>
      <c r="L46" s="4">
        <f>K46*D46</f>
        <v>360</v>
      </c>
    </row>
    <row r="47">
      <c r="A47" t="str">
        <v>5.7</v>
      </c>
      <c r="B47" t="str">
        <v>Fornecimento de material e mão de obra para instalacão de arandela nos banheiros. -  Não considerado a compra da luminária.</v>
      </c>
      <c r="C47" t="str">
        <v>UNID.</v>
      </c>
      <c r="D47" s="2">
        <v>6</v>
      </c>
      <c r="E47" s="4">
        <f>K47</f>
        <v>180</v>
      </c>
      <c r="F47" s="4">
        <f>D47*E47</f>
        <v>1080</v>
      </c>
      <c r="H47" s="2">
        <f>$J$4</f>
        <v>0.75</v>
      </c>
      <c r="I47" s="4">
        <v>100</v>
      </c>
      <c r="J47" s="4">
        <v>35</v>
      </c>
      <c r="K47" s="4">
        <f>(I47+J47)/H47</f>
        <v>180</v>
      </c>
      <c r="L47" s="4">
        <f>K47*D47</f>
        <v>1080</v>
      </c>
    </row>
    <row r="48">
      <c r="A48" t="str">
        <v>5.8</v>
      </c>
      <c r="B48" t="str">
        <v>Fornecimento de material e mão de obra para instalação de luminaria tipo plafon -  Condiderado o mesmo modelo existente, infra seca e cabos antichamas</v>
      </c>
      <c r="C48" t="str">
        <v>UNID.</v>
      </c>
      <c r="D48" s="2">
        <v>4</v>
      </c>
      <c r="E48" s="4">
        <f>K48</f>
        <v>266.6666666666667</v>
      </c>
      <c r="F48" s="4">
        <f>D48*E48</f>
        <v>1066.6666666666667</v>
      </c>
      <c r="H48" s="2">
        <f>$J$4</f>
        <v>0.75</v>
      </c>
      <c r="I48" s="4">
        <v>150</v>
      </c>
      <c r="J48" s="4">
        <v>50</v>
      </c>
      <c r="K48" s="4">
        <f>(I48+J48)/H48</f>
        <v>266.6666666666667</v>
      </c>
      <c r="L48" s="4">
        <f>K48*D48</f>
        <v>1066.6666666666667</v>
      </c>
    </row>
    <row r="49">
      <c r="A49" t="str">
        <v>5.9</v>
      </c>
      <c r="B49" t="str">
        <v>Fornecimento de material e mão de obra para pontos de tomadas nas mesas -  Considerado 3 pontos por ponto de atendimento e furo técnico para passagem de cabos</v>
      </c>
      <c r="C49" t="str">
        <v>UNID.</v>
      </c>
      <c r="D49" s="2">
        <v>36</v>
      </c>
      <c r="E49" s="4">
        <f>K49</f>
        <v>180</v>
      </c>
      <c r="F49" s="4">
        <f>D49*E49</f>
        <v>6480</v>
      </c>
      <c r="H49" s="2">
        <f>$J$4</f>
        <v>0.75</v>
      </c>
      <c r="I49" s="4">
        <v>100</v>
      </c>
      <c r="J49" s="4">
        <v>35</v>
      </c>
      <c r="K49" s="4">
        <f>(I49+J49)/H49</f>
        <v>180</v>
      </c>
      <c r="L49" s="4">
        <f>K49*D49</f>
        <v>6480</v>
      </c>
    </row>
    <row r="50">
      <c r="A50" t="str">
        <v>5.10</v>
      </c>
      <c r="B50" t="str">
        <v>Fornecimento de material e mão de obra para pontos de acesso</v>
      </c>
      <c r="C50" t="str">
        <v>UNID.</v>
      </c>
      <c r="D50" s="2">
        <v>2</v>
      </c>
      <c r="E50" s="4">
        <f>K50</f>
        <v>180</v>
      </c>
      <c r="F50" s="4">
        <f>D50*E50</f>
        <v>360</v>
      </c>
      <c r="H50" s="2">
        <v>1</v>
      </c>
      <c r="I50" s="4">
        <v>180</v>
      </c>
      <c r="K50" s="4">
        <f>(I50+J50)/H50</f>
        <v>180</v>
      </c>
      <c r="L50" s="4">
        <f>K50*D50</f>
        <v>360</v>
      </c>
    </row>
    <row r="51">
      <c r="A51" t="str">
        <v>5.11</v>
      </c>
      <c r="B51" t="str">
        <v xml:space="preserve">Fornecimento de material e mão de obra para adequação de tomadas </v>
      </c>
      <c r="C51" t="str">
        <v>UNID.</v>
      </c>
      <c r="D51">
        <v>10</v>
      </c>
      <c r="E51" s="4">
        <f>K51</f>
        <v>173.33333333333334</v>
      </c>
      <c r="F51" s="4">
        <f>D51*E51</f>
        <v>1733.3333333333335</v>
      </c>
      <c r="H51" s="2">
        <f>$J$4</f>
        <v>0.75</v>
      </c>
      <c r="I51" s="4">
        <v>90</v>
      </c>
      <c r="J51" s="4">
        <v>40</v>
      </c>
      <c r="K51" s="4">
        <f>(I51+J51)/H51</f>
        <v>173.33333333333334</v>
      </c>
      <c r="L51" s="4">
        <f>K51*D51</f>
        <v>1733.3333333333335</v>
      </c>
    </row>
    <row r="52"/>
    <row r="53">
      <c r="A53">
        <v>6</v>
      </c>
      <c r="B53" t="str">
        <v>REDE</v>
      </c>
      <c r="F53" s="4">
        <f>SUM(F54:F63)</f>
        <v>23526.666666666668</v>
      </c>
    </row>
    <row r="54">
      <c r="A54" t="str">
        <v>6.1</v>
      </c>
      <c r="B54" t="str">
        <v>Fornecimento e instalação de infraestrutura complementar para passagem de cabeamento de rede (eletrocalhas, eletrodutos, condolentes e miscelâneas)</v>
      </c>
      <c r="C54" t="str">
        <v>VB</v>
      </c>
      <c r="D54" s="2">
        <v>1</v>
      </c>
      <c r="E54" s="4">
        <f>K54</f>
        <v>4666.666666666667</v>
      </c>
      <c r="F54" s="4">
        <f>D54*E54</f>
        <v>4666.666666666667</v>
      </c>
      <c r="H54" s="2">
        <f>$J$4</f>
        <v>0.75</v>
      </c>
      <c r="I54" s="4">
        <v>1000</v>
      </c>
      <c r="J54" s="4">
        <v>2500</v>
      </c>
      <c r="K54" s="4">
        <f>(I54+J54)/H54</f>
        <v>4666.666666666667</v>
      </c>
      <c r="L54" s="4">
        <f>K54*D54</f>
        <v>4666.666666666667</v>
      </c>
    </row>
    <row r="55">
      <c r="A55" t="str">
        <v>6.2</v>
      </c>
      <c r="B55" t="str">
        <v>Fornecimento de material e mão de obra para execução de pontos de rede - Considerado ponto CAT6 e conectores RJ45 FURUKAWA -  Considerado 1 ponto por mesa 13 pontos  + 8 pontos de CFTV + 2 impressoras + 1 TVs</v>
      </c>
      <c r="C55" t="str">
        <v>UNID.</v>
      </c>
      <c r="D55" s="2">
        <v>24</v>
      </c>
      <c r="E55" s="4">
        <f>K55</f>
        <v>448</v>
      </c>
      <c r="F55" s="4">
        <f>D55*E55</f>
        <v>10752</v>
      </c>
      <c r="H55" s="2">
        <f>$J$4</f>
        <v>0.75</v>
      </c>
      <c r="I55" s="4">
        <v>110</v>
      </c>
      <c r="J55" s="4">
        <v>226</v>
      </c>
      <c r="K55" s="4">
        <f>(I55+J55)/H55</f>
        <v>448</v>
      </c>
      <c r="L55" s="4">
        <f>K55*D55</f>
        <v>10752</v>
      </c>
    </row>
    <row r="56" hidden="1">
      <c r="A56" t="str">
        <v>6.3</v>
      </c>
      <c r="B56" t="str">
        <v>Fornecimento e instalação de patch cord para realização do link entre patch panel e switch - Considerado patch cord CAT6</v>
      </c>
      <c r="C56" t="str">
        <v>UNID.</v>
      </c>
      <c r="E56" s="4">
        <f>K56</f>
        <v>80</v>
      </c>
      <c r="F56" s="4">
        <f>D56*E56</f>
        <v>0</v>
      </c>
      <c r="H56" s="2">
        <f>$J$4</f>
        <v>0.75</v>
      </c>
      <c r="I56" s="4">
        <v>0</v>
      </c>
      <c r="J56" s="4">
        <v>60</v>
      </c>
      <c r="K56" s="4">
        <f>(I56+J56)/H56</f>
        <v>80</v>
      </c>
      <c r="L56" s="4">
        <f>K56*D56</f>
        <v>0</v>
      </c>
    </row>
    <row r="57">
      <c r="A57" t="str">
        <v>6.4</v>
      </c>
      <c r="B57" t="str">
        <v>Fornecimento de material e mão de obra para certificação e identificação dos pontos de rede novos</v>
      </c>
      <c r="C57" t="str">
        <v>VB</v>
      </c>
      <c r="D57" s="2">
        <v>1</v>
      </c>
      <c r="E57" s="4">
        <f>K57</f>
        <v>2266.6666666666665</v>
      </c>
      <c r="F57" s="4">
        <f>D57*E57</f>
        <v>2266.6666666666665</v>
      </c>
      <c r="H57" s="2">
        <f>$J$4</f>
        <v>0.75</v>
      </c>
      <c r="I57" s="4">
        <v>1200</v>
      </c>
      <c r="J57" s="4">
        <v>500</v>
      </c>
      <c r="K57" s="4">
        <f>(I57+J57)/H57</f>
        <v>2266.6666666666665</v>
      </c>
      <c r="L57" s="4">
        <f>K57*D57</f>
        <v>2266.6666666666665</v>
      </c>
    </row>
    <row r="58" hidden="1">
      <c r="A58" t="str">
        <v>6.5</v>
      </c>
      <c r="B58" t="str">
        <v>Fornecimento e instalação de patch panel  48 posições - Considerado patch panel  de 48 posições descarregado</v>
      </c>
      <c r="C58" t="str">
        <v>VB</v>
      </c>
      <c r="E58" s="4">
        <f>K58</f>
        <v>2266.6666666666665</v>
      </c>
      <c r="F58" s="4">
        <f>D58*E58</f>
        <v>0</v>
      </c>
      <c r="H58" s="2">
        <f>$J$4</f>
        <v>0.75</v>
      </c>
      <c r="I58" s="4">
        <v>1200</v>
      </c>
      <c r="J58" s="4">
        <v>500</v>
      </c>
      <c r="K58" s="4">
        <f>(I58+J58)/H58</f>
        <v>2266.6666666666665</v>
      </c>
      <c r="L58" s="4">
        <f>K58*D58</f>
        <v>0</v>
      </c>
    </row>
    <row r="59" hidden="1">
      <c r="A59" t="str">
        <v>6.6</v>
      </c>
      <c r="B59" t="str">
        <v>Fornecimento de material e mão de obra para montagem do rack - Considerado Rack Servidor Piso 44x670</v>
      </c>
      <c r="C59" t="str">
        <v>VB</v>
      </c>
      <c r="E59" s="4">
        <f>K59</f>
        <v>2266.6666666666665</v>
      </c>
      <c r="F59" s="4">
        <f>D59*E59</f>
        <v>0</v>
      </c>
      <c r="H59" s="2">
        <f>$J$4</f>
        <v>0.75</v>
      </c>
      <c r="I59" s="4">
        <v>1200</v>
      </c>
      <c r="J59" s="4">
        <v>500</v>
      </c>
      <c r="K59" s="4">
        <f>(I59+J59)/H59</f>
        <v>2266.6666666666665</v>
      </c>
      <c r="L59" s="4">
        <f>K59*D59</f>
        <v>0</v>
      </c>
    </row>
    <row r="60" hidden="1">
      <c r="A60" t="str">
        <v>6.7</v>
      </c>
      <c r="B60" t="str">
        <v>Fornecimento de material e mão de obra para montagem Switch TP-Link TL-S- Considero switch para 48 posições</v>
      </c>
      <c r="C60" t="str">
        <v>VB</v>
      </c>
      <c r="E60" s="4">
        <f>K60</f>
        <v>2266.6666666666665</v>
      </c>
      <c r="F60" s="4">
        <f>D60*E60</f>
        <v>0</v>
      </c>
      <c r="H60" s="2">
        <f>$J$4</f>
        <v>0.75</v>
      </c>
      <c r="I60" s="4">
        <v>1200</v>
      </c>
      <c r="J60" s="4">
        <v>500</v>
      </c>
      <c r="K60" s="4">
        <f>(I60+J60)/H60</f>
        <v>2266.6666666666665</v>
      </c>
      <c r="L60" s="4">
        <f>K60*D60</f>
        <v>0</v>
      </c>
    </row>
    <row r="61">
      <c r="A61" t="str">
        <v>6.8</v>
      </c>
      <c r="B61" t="str">
        <v xml:space="preserve">Fornecimento de material e mão de obra para execução de pontos de telefonia - Considerado um por ponto de atendimento </v>
      </c>
      <c r="C61" t="str">
        <v>UNID.</v>
      </c>
      <c r="D61">
        <v>11</v>
      </c>
      <c r="E61" s="4">
        <f>K61</f>
        <v>448</v>
      </c>
      <c r="F61" s="4">
        <f>D61*E61</f>
        <v>4928</v>
      </c>
      <c r="H61" s="2">
        <v>1</v>
      </c>
      <c r="I61" s="4">
        <v>448</v>
      </c>
      <c r="J61" s="4">
        <v>0</v>
      </c>
      <c r="K61" s="4">
        <f>(I61+J61)/H61</f>
        <v>448</v>
      </c>
      <c r="L61" s="4">
        <f>K61*D61</f>
        <v>4928</v>
      </c>
    </row>
    <row r="62">
      <c r="A62" t="str">
        <v>6.9</v>
      </c>
      <c r="B62" t="str">
        <v>Fornecimento de material e mão de obra para pontos de acesso</v>
      </c>
      <c r="C62" t="str">
        <v>UNID.</v>
      </c>
      <c r="D62">
        <v>2</v>
      </c>
      <c r="E62" s="4">
        <f>K62</f>
        <v>190</v>
      </c>
      <c r="F62" s="4">
        <f>D62*E62</f>
        <v>380</v>
      </c>
      <c r="H62" s="2">
        <v>1</v>
      </c>
      <c r="I62" s="4">
        <v>180</v>
      </c>
      <c r="J62" s="4">
        <v>10</v>
      </c>
      <c r="K62" s="4">
        <f>(I62+J62)/H62</f>
        <v>190</v>
      </c>
      <c r="L62" s="4">
        <f>K62*D62</f>
        <v>380</v>
      </c>
    </row>
    <row r="63">
      <c r="A63" t="str">
        <v>6.10</v>
      </c>
      <c r="B63" t="str">
        <v xml:space="preserve">Fornecimento de material e mão de obra para passagem de HDMI para TV e Mesa de reunião </v>
      </c>
      <c r="C63" t="str">
        <v>UNID.</v>
      </c>
      <c r="D63">
        <v>1</v>
      </c>
      <c r="E63" s="4">
        <f>K63</f>
        <v>533.3333333333334</v>
      </c>
      <c r="F63" s="4">
        <f>D63*E63</f>
        <v>533.3333333333334</v>
      </c>
      <c r="H63" s="2">
        <f>$J$4</f>
        <v>0.75</v>
      </c>
      <c r="I63" s="4">
        <v>300</v>
      </c>
      <c r="J63" s="4">
        <v>100</v>
      </c>
      <c r="K63" s="4">
        <f>(I63+J63)/H63</f>
        <v>533.3333333333334</v>
      </c>
      <c r="L63" s="4">
        <f>K63*D63</f>
        <v>533.3333333333334</v>
      </c>
    </row>
    <row r="64"/>
    <row r="65">
      <c r="A65">
        <v>7</v>
      </c>
      <c r="B65" t="str">
        <v>PISO</v>
      </c>
      <c r="F65" s="4">
        <f>SUM(F66:F72)</f>
        <v>23100.4</v>
      </c>
    </row>
    <row r="66">
      <c r="A66" t="str">
        <v>7.1</v>
      </c>
      <c r="B66" t="str">
        <v>Fornecimento de mão de obra para instalação de piso quente - Considerado Carpete ou Vinílico fixação por cola.</v>
      </c>
      <c r="C66" t="str">
        <v>m2</v>
      </c>
      <c r="D66" s="2">
        <f>110.39-14.39</f>
        <v>96</v>
      </c>
      <c r="E66" s="4">
        <v>55</v>
      </c>
      <c r="F66" s="4">
        <f>D66*E66</f>
        <v>5280</v>
      </c>
      <c r="H66" s="2">
        <f>$J$4</f>
        <v>0.75</v>
      </c>
      <c r="I66" s="4">
        <v>120</v>
      </c>
      <c r="J66" s="4">
        <v>20</v>
      </c>
      <c r="K66" s="4">
        <f>(I66+J66)/H66</f>
        <v>186.66666666666666</v>
      </c>
      <c r="L66" s="4">
        <f>K66*D66</f>
        <v>17920</v>
      </c>
    </row>
    <row r="67">
      <c r="A67" t="str">
        <v>7.2</v>
      </c>
      <c r="B67" t="str">
        <v>Fornecimento de material e mão de obra para impermeabilização das áreas com piso frio</v>
      </c>
      <c r="C67" t="str">
        <v>m2</v>
      </c>
      <c r="D67" s="2">
        <v>14.39</v>
      </c>
      <c r="E67" s="4">
        <f>K67</f>
        <v>173.33333333333334</v>
      </c>
      <c r="F67" s="4">
        <f>D67*E67</f>
        <v>2494.266666666667</v>
      </c>
      <c r="H67" s="2">
        <f>$J$4</f>
        <v>0.75</v>
      </c>
      <c r="I67" s="4">
        <v>110</v>
      </c>
      <c r="J67" s="4">
        <v>20</v>
      </c>
      <c r="K67" s="4">
        <f>(I67+J67)/H67</f>
        <v>173.33333333333334</v>
      </c>
      <c r="L67" s="4">
        <f>K67*D67</f>
        <v>2494.266666666667</v>
      </c>
    </row>
    <row r="68">
      <c r="A68" t="str">
        <v>7.3</v>
      </c>
      <c r="B68" t="str">
        <v xml:space="preserve">Fornecimento de material e mão de obra para regularização das áreas com piso frio </v>
      </c>
      <c r="C68" t="str">
        <v>m2</v>
      </c>
      <c r="D68" s="2">
        <v>14.39</v>
      </c>
      <c r="E68" s="4">
        <f>K68</f>
        <v>106.66666666666667</v>
      </c>
      <c r="F68" s="4">
        <f>D68*E68</f>
        <v>1534.9333333333334</v>
      </c>
      <c r="H68" s="2">
        <f>$J$4</f>
        <v>0.75</v>
      </c>
      <c r="I68" s="4">
        <v>40</v>
      </c>
      <c r="J68" s="4">
        <v>40</v>
      </c>
      <c r="K68" s="4">
        <f>(I68+J68)/H68</f>
        <v>106.66666666666667</v>
      </c>
      <c r="L68" s="4">
        <f>K68*D68</f>
        <v>1534.9333333333334</v>
      </c>
    </row>
    <row r="69" hidden="1">
      <c r="A69" t="str">
        <v>7.4</v>
      </c>
      <c r="B69" t="str">
        <v xml:space="preserve">Fornecimento de material e mão de obra para rasgo no piso - Considerado nas áreas das mesas </v>
      </c>
      <c r="C69" t="str">
        <v>VB</v>
      </c>
      <c r="E69" s="4">
        <f>K69</f>
        <v>400</v>
      </c>
      <c r="F69" s="4">
        <f>D69*E69</f>
        <v>0</v>
      </c>
      <c r="H69" s="2">
        <f>$J$4</f>
        <v>0.75</v>
      </c>
      <c r="I69" s="4">
        <v>300</v>
      </c>
      <c r="J69" s="4">
        <v>0</v>
      </c>
      <c r="K69" s="4">
        <f>(I69+J69)/H69</f>
        <v>400</v>
      </c>
      <c r="L69" s="4">
        <f>K69*D69</f>
        <v>0</v>
      </c>
    </row>
    <row r="70">
      <c r="A70" t="str">
        <v>7.5</v>
      </c>
      <c r="B70" t="str">
        <v xml:space="preserve">Fornecimento de mão de obra para retirada do piso elevado e reinstalação do piso após os trabalhos </v>
      </c>
      <c r="C70" t="str">
        <v>VB</v>
      </c>
      <c r="D70" s="2">
        <v>1</v>
      </c>
      <c r="E70" s="4">
        <f>K70</f>
        <v>640</v>
      </c>
      <c r="F70" s="4">
        <f>D70*E70</f>
        <v>640</v>
      </c>
      <c r="H70" s="2">
        <f>$J$4</f>
        <v>0.75</v>
      </c>
      <c r="I70" s="4">
        <v>480</v>
      </c>
      <c r="J70" s="4">
        <v>0</v>
      </c>
      <c r="K70" s="4">
        <f>(I70+J70)/H70</f>
        <v>640</v>
      </c>
      <c r="L70" s="4">
        <f>K70*D70</f>
        <v>640</v>
      </c>
    </row>
    <row r="71">
      <c r="A71" t="str">
        <v>7.6</v>
      </c>
      <c r="B71" t="str">
        <v xml:space="preserve">Fornecimento de mão de obra para instalação de piso frio - Considerado instalação de porcelanato até 60x60 cm.  </v>
      </c>
      <c r="C71" t="str">
        <v>m2</v>
      </c>
      <c r="D71" s="2">
        <v>14.39</v>
      </c>
      <c r="E71" s="4">
        <f>K71</f>
        <v>80</v>
      </c>
      <c r="F71" s="4">
        <f>D71*E71</f>
        <v>1151.2</v>
      </c>
      <c r="H71" s="2">
        <f>$J$4</f>
        <v>0.75</v>
      </c>
      <c r="I71" s="4">
        <v>40</v>
      </c>
      <c r="J71" s="4">
        <v>20</v>
      </c>
      <c r="K71" s="4">
        <f>(I71+J71)/H71</f>
        <v>80</v>
      </c>
      <c r="L71" s="4">
        <f>K71*D71</f>
        <v>1151.2</v>
      </c>
    </row>
    <row r="72">
      <c r="A72" t="str">
        <v>7.7</v>
      </c>
      <c r="B72" t="str">
        <v>Fornecimento de mão de obra para instalação de rodapé - Considerado a compra de rodapé 5 cm MDF preto.</v>
      </c>
      <c r="C72" t="str">
        <v>ML</v>
      </c>
      <c r="D72" s="2">
        <v>150</v>
      </c>
      <c r="E72" s="4">
        <f>K72</f>
        <v>80</v>
      </c>
      <c r="F72" s="4">
        <f>D72*E72</f>
        <v>12000</v>
      </c>
      <c r="H72" s="2">
        <f>$J$4</f>
        <v>0.75</v>
      </c>
      <c r="I72" s="4">
        <v>40</v>
      </c>
      <c r="J72" s="4">
        <v>20</v>
      </c>
      <c r="K72" s="4">
        <f>(I72+J72)/H72</f>
        <v>80</v>
      </c>
      <c r="L72" s="4">
        <f>K72*D72</f>
        <v>12000</v>
      </c>
    </row>
    <row r="73"/>
    <row r="74">
      <c r="A74">
        <v>8</v>
      </c>
      <c r="B74" t="str">
        <v>AR CONDICIONADO</v>
      </c>
      <c r="F74" s="4">
        <f>SUM(F75:F76)</f>
        <v>973.3333333333334</v>
      </c>
    </row>
    <row r="75">
      <c r="A75" t="str">
        <v>8.1</v>
      </c>
      <c r="B75" t="str">
        <v xml:space="preserve">Fornecimento de mão de obra para remoção e descarte da máquina de ar condicionado </v>
      </c>
      <c r="C75" t="str">
        <v>UNID.</v>
      </c>
      <c r="D75" s="2">
        <v>1</v>
      </c>
      <c r="E75" s="4">
        <f>K75</f>
        <v>200</v>
      </c>
      <c r="F75" s="4">
        <f>D75*E75</f>
        <v>200</v>
      </c>
      <c r="H75" s="2">
        <f>$J$4</f>
        <v>0.75</v>
      </c>
      <c r="I75" s="4">
        <v>100</v>
      </c>
      <c r="J75" s="4">
        <v>50</v>
      </c>
      <c r="K75" s="4">
        <f>(I75+J75)/H75</f>
        <v>200</v>
      </c>
      <c r="L75" s="4">
        <f>K75*D75</f>
        <v>200</v>
      </c>
    </row>
    <row r="76">
      <c r="A76" t="str">
        <v>8.2</v>
      </c>
      <c r="B76" t="str">
        <v>Fornecimento de material e mão de obra para remanejamento do ar condicionado - Considerando equipamento existente</v>
      </c>
      <c r="C76" t="str">
        <v>UNID.</v>
      </c>
      <c r="D76" s="2">
        <v>1</v>
      </c>
      <c r="E76" s="4">
        <f>K76</f>
        <v>773.3333333333334</v>
      </c>
      <c r="F76" s="4">
        <f>D76*E76</f>
        <v>773.3333333333334</v>
      </c>
      <c r="H76" s="2">
        <f>$J$4</f>
        <v>0.75</v>
      </c>
      <c r="I76" s="4">
        <v>500</v>
      </c>
      <c r="J76" s="4">
        <v>80</v>
      </c>
      <c r="K76" s="4">
        <f>(I76+J76)/H76</f>
        <v>773.3333333333334</v>
      </c>
      <c r="L76" s="4">
        <f>K76*D76</f>
        <v>773.3333333333334</v>
      </c>
    </row>
    <row r="77" hidden="1">
      <c r="A77" t="str">
        <v>6.3</v>
      </c>
      <c r="B77" t="str">
        <v xml:space="preserve">Fornecimento de material e mão de obra para aplicação de selante em todo comprimento da calha </v>
      </c>
      <c r="C77" t="str">
        <v>VB</v>
      </c>
      <c r="D77" s="2">
        <v>1</v>
      </c>
      <c r="E77" s="4">
        <f>K77</f>
        <v>0</v>
      </c>
      <c r="F77" s="4">
        <f>D77*E77</f>
        <v>0</v>
      </c>
      <c r="H77" s="2">
        <v>1</v>
      </c>
      <c r="I77" s="4">
        <v>0</v>
      </c>
      <c r="J77" s="4">
        <v>0</v>
      </c>
      <c r="K77" s="4">
        <f>(I77+J77)/H77</f>
        <v>0</v>
      </c>
      <c r="L77" s="4">
        <f>K77*D77</f>
        <v>0</v>
      </c>
    </row>
    <row r="78" hidden="1">
      <c r="A78" t="str">
        <v>6.4</v>
      </c>
      <c r="B78" t="str">
        <v xml:space="preserve">Fornecimento de material e mão de obra para confecção de novos pontos de drenagem </v>
      </c>
      <c r="C78" t="str">
        <v>VB</v>
      </c>
      <c r="D78" s="2">
        <v>4</v>
      </c>
      <c r="E78" s="4">
        <f>K78</f>
        <v>0</v>
      </c>
      <c r="F78" s="4">
        <f>D78*E78</f>
        <v>0</v>
      </c>
      <c r="H78" s="2">
        <f>$J$4</f>
        <v>0.75</v>
      </c>
      <c r="I78" s="4">
        <v>0</v>
      </c>
      <c r="J78" s="4">
        <v>0</v>
      </c>
      <c r="K78" s="4">
        <f>(I78+J78)/H78</f>
        <v>0</v>
      </c>
      <c r="L78" s="4">
        <f>K78*D78</f>
        <v>0</v>
      </c>
    </row>
    <row r="79" hidden="1"/>
    <row r="80"/>
    <row r="81">
      <c r="A81">
        <v>9</v>
      </c>
      <c r="B81" t="str">
        <v>DRYWALL - FORRO</v>
      </c>
      <c r="F81" s="4">
        <f>SUM(F82:F86)</f>
        <v>21318.666666666668</v>
      </c>
    </row>
    <row r="82">
      <c r="A82" t="str">
        <v>9.1</v>
      </c>
      <c r="B82" t="str">
        <v xml:space="preserve">Fornecimento de material e mão de obra para execução de forro tabicado em gesso acartonado </v>
      </c>
      <c r="C82" t="str">
        <v>m2</v>
      </c>
      <c r="D82" s="2">
        <v>30</v>
      </c>
      <c r="E82" s="4">
        <f>K82</f>
        <v>160</v>
      </c>
      <c r="F82" s="4">
        <f>D82*E82</f>
        <v>4800</v>
      </c>
      <c r="H82" s="2">
        <f>$J$4</f>
        <v>0.75</v>
      </c>
      <c r="I82" s="4">
        <v>120</v>
      </c>
      <c r="J82" s="4">
        <v>0</v>
      </c>
      <c r="K82" s="4">
        <f>(I82+J82)/H82</f>
        <v>160</v>
      </c>
      <c r="L82" s="4">
        <f>K82*D82</f>
        <v>4800</v>
      </c>
    </row>
    <row r="83">
      <c r="A83" t="str">
        <v>9.2</v>
      </c>
      <c r="B83" t="str">
        <v>Fornecimento de material e mão de obra para execução de alçapão até 60cmx60cm -</v>
      </c>
      <c r="C83" t="str">
        <v>UNID.</v>
      </c>
      <c r="D83" s="2">
        <v>3</v>
      </c>
      <c r="E83" s="4">
        <f>K83</f>
        <v>200</v>
      </c>
      <c r="F83" s="4">
        <f>D83*E83</f>
        <v>600</v>
      </c>
      <c r="H83" s="2">
        <f>$J$4</f>
        <v>0.75</v>
      </c>
      <c r="I83" s="4">
        <v>50</v>
      </c>
      <c r="J83" s="4">
        <v>100</v>
      </c>
      <c r="K83" s="4">
        <f>(I83+J83)/H83</f>
        <v>200</v>
      </c>
      <c r="L83" s="4">
        <f>K83*D83</f>
        <v>600</v>
      </c>
    </row>
    <row r="84">
      <c r="A84" t="str">
        <v>9.3</v>
      </c>
      <c r="B84" t="str">
        <v>Fornecimento de material e mão de obra para fechamento dos vãos de luminárias - Considerado sala diretoria e recepção</v>
      </c>
      <c r="C84" t="str">
        <v>VB</v>
      </c>
      <c r="D84" s="2">
        <v>1</v>
      </c>
      <c r="E84" s="4">
        <f>K84</f>
        <v>1200</v>
      </c>
      <c r="F84" s="4">
        <f>D84*E84</f>
        <v>1200</v>
      </c>
      <c r="H84" s="2">
        <f>$J$4</f>
        <v>0.75</v>
      </c>
      <c r="I84" s="4">
        <v>700</v>
      </c>
      <c r="J84" s="4">
        <v>200</v>
      </c>
      <c r="K84" s="4">
        <f>(I84+J84)/H84</f>
        <v>1200</v>
      </c>
      <c r="L84" s="4">
        <f>K84*D84</f>
        <v>1200</v>
      </c>
    </row>
    <row r="85">
      <c r="A85" t="str">
        <v>9.4</v>
      </c>
      <c r="B85" t="str">
        <v>Fornecimento de material e mão de obra para emassamento, lixamento do forro e pintura na cor branco fosco</v>
      </c>
      <c r="C85" t="str">
        <v>m2</v>
      </c>
      <c r="D85" s="2">
        <v>110.39</v>
      </c>
      <c r="E85" s="4">
        <f>K85</f>
        <v>66.66666666666667</v>
      </c>
      <c r="F85" s="4">
        <f>D85*E85</f>
        <v>7359.333333333334</v>
      </c>
      <c r="H85" s="2">
        <f>$J$4</f>
        <v>0.75</v>
      </c>
      <c r="I85" s="4">
        <v>50</v>
      </c>
      <c r="K85" s="4">
        <f>(I85+J85)/H85</f>
        <v>66.66666666666667</v>
      </c>
      <c r="L85" s="4">
        <f>K85*D85</f>
        <v>7359.333333333334</v>
      </c>
    </row>
    <row r="86">
      <c r="A86" t="str">
        <v>9.5</v>
      </c>
      <c r="B86" t="str">
        <v>Fornecimento de material e mão de obra para emassamento, lixamento do forro e pintura na cor branco fosco</v>
      </c>
      <c r="C86" t="str">
        <v>m2</v>
      </c>
      <c r="D86" s="2">
        <v>110.39</v>
      </c>
      <c r="E86" s="4">
        <f>K86</f>
        <v>66.66666666666667</v>
      </c>
      <c r="F86" s="4">
        <f>D86*E86</f>
        <v>7359.333333333334</v>
      </c>
      <c r="H86" s="2">
        <f>$J$4</f>
        <v>0.75</v>
      </c>
      <c r="I86" s="4">
        <v>50</v>
      </c>
      <c r="K86" s="4">
        <f>(I86+J86)/H86</f>
        <v>66.66666666666667</v>
      </c>
      <c r="L86" s="4">
        <f>K86*D86</f>
        <v>7359.333333333334</v>
      </c>
    </row>
    <row r="87"/>
    <row r="88">
      <c r="A88">
        <v>10</v>
      </c>
      <c r="B88" t="str">
        <v>DRYWALL - PAREDE</v>
      </c>
      <c r="F88" s="4">
        <f>SUM(F89:F94)</f>
        <v>8986.666666666668</v>
      </c>
    </row>
    <row r="89">
      <c r="A89" t="str">
        <v>10.1</v>
      </c>
      <c r="B89" t="str">
        <v>Fornecimento de material e mão de obra para execução de parede em gesso acartonado sala de espera  com reforço - Considerado septo</v>
      </c>
      <c r="C89" t="str">
        <v>m2</v>
      </c>
      <c r="D89" s="2">
        <v>6</v>
      </c>
      <c r="E89" s="4">
        <f>K89</f>
        <v>193.33333333333334</v>
      </c>
      <c r="F89" s="4">
        <f>D89*E89</f>
        <v>1160</v>
      </c>
      <c r="H89" s="2">
        <f>$J$4</f>
        <v>0.75</v>
      </c>
      <c r="I89" s="4">
        <v>140</v>
      </c>
      <c r="J89" s="4">
        <v>5</v>
      </c>
      <c r="K89" s="4">
        <f>(I89+J89)/H89</f>
        <v>193.33333333333334</v>
      </c>
      <c r="L89" s="4">
        <f>K89*D89</f>
        <v>1160</v>
      </c>
    </row>
    <row r="90" hidden="1">
      <c r="A90" t="str">
        <v>10.2</v>
      </c>
      <c r="B90" t="str">
        <v>Fornecimento de material e mão de obra para emassamento, lixamento da parede e pintura na cor branco fosco</v>
      </c>
      <c r="C90" t="str">
        <v>m2</v>
      </c>
      <c r="E90" s="4">
        <f>K90</f>
        <v>66.66666666666667</v>
      </c>
      <c r="F90" s="4">
        <f>D90*E90</f>
        <v>0</v>
      </c>
      <c r="H90" s="2">
        <f>$J$4</f>
        <v>0.75</v>
      </c>
      <c r="I90" s="4">
        <v>50</v>
      </c>
      <c r="K90" s="4">
        <f>(I90+J90)/H90</f>
        <v>66.66666666666667</v>
      </c>
      <c r="L90" s="4">
        <f>K90*D90</f>
        <v>0</v>
      </c>
    </row>
    <row r="91">
      <c r="A91" t="str">
        <v>10.3</v>
      </c>
      <c r="B91" t="str">
        <v xml:space="preserve">Fornecimento de material e mão de obra para abertura e fechamento das paredes que irão receber o reforço  - Considerado paredes em drywall que irão receber marcenaria </v>
      </c>
      <c r="C91" t="str">
        <v>VB</v>
      </c>
      <c r="D91" s="2">
        <v>1</v>
      </c>
      <c r="E91" s="4">
        <f>K91</f>
        <v>1000</v>
      </c>
      <c r="F91" s="4">
        <f>D91*E91</f>
        <v>1000</v>
      </c>
      <c r="H91" s="2">
        <f>$J$4</f>
        <v>0.75</v>
      </c>
      <c r="I91" s="4">
        <v>750</v>
      </c>
      <c r="K91" s="4">
        <f>(I91+J91)/H91</f>
        <v>1000</v>
      </c>
      <c r="L91" s="4">
        <f>K91*D91</f>
        <v>1000</v>
      </c>
    </row>
    <row r="92">
      <c r="A92" t="str">
        <v>10.4</v>
      </c>
      <c r="B92" t="str">
        <v xml:space="preserve">Fornecimento de material e mão de obra para reforço das paredes - Considerado paredes em drywall que irão receber marcenaria </v>
      </c>
      <c r="C92" t="str">
        <v>ML</v>
      </c>
      <c r="D92" s="2">
        <v>30</v>
      </c>
      <c r="E92" s="4">
        <f>K92</f>
        <v>80</v>
      </c>
      <c r="F92" s="4">
        <f>D92*E92</f>
        <v>2400</v>
      </c>
      <c r="H92" s="2">
        <f>$J$4</f>
        <v>0.75</v>
      </c>
      <c r="I92" s="4">
        <v>30</v>
      </c>
      <c r="J92" s="4">
        <v>30</v>
      </c>
      <c r="K92" s="4">
        <f>(I92+J92)/H92</f>
        <v>80</v>
      </c>
      <c r="L92" s="4">
        <f>K92*D92</f>
        <v>2400</v>
      </c>
    </row>
    <row r="93">
      <c r="A93" t="str">
        <v>10.5</v>
      </c>
      <c r="B93" t="str">
        <v>Fornecimento de material e mão de obra para execução de septos das salas ADM - Considerado  e reforço para sustentar porta de correr e divisórias</v>
      </c>
      <c r="C93" t="str">
        <v>m2</v>
      </c>
      <c r="D93" s="2">
        <v>16</v>
      </c>
      <c r="E93" s="4">
        <f>K93</f>
        <v>193.33333333333334</v>
      </c>
      <c r="F93" s="4">
        <f>D93*E93</f>
        <v>3093.3333333333335</v>
      </c>
      <c r="H93" s="2">
        <f>$J$4</f>
        <v>0.75</v>
      </c>
      <c r="I93" s="4">
        <v>140</v>
      </c>
      <c r="J93" s="4">
        <v>5</v>
      </c>
      <c r="K93" s="4">
        <f>(I93+J93)/H93</f>
        <v>193.33333333333334</v>
      </c>
      <c r="L93" s="4">
        <f>K93*D93</f>
        <v>3093.3333333333335</v>
      </c>
    </row>
    <row r="94">
      <c r="A94" t="str">
        <v>10.6</v>
      </c>
      <c r="B94" t="str">
        <v>Fornecimento de material e mão de obra para regularização das paredes - Considerado paredes aonde removemos os papéis de parede</v>
      </c>
      <c r="C94" t="str">
        <v>VB</v>
      </c>
      <c r="D94" s="2">
        <v>1</v>
      </c>
      <c r="E94" s="4">
        <f>K94</f>
        <v>1333.3333333333333</v>
      </c>
      <c r="F94" s="4">
        <f>D94*E94</f>
        <v>1333.3333333333333</v>
      </c>
      <c r="H94" s="2">
        <f>$J$4</f>
        <v>0.75</v>
      </c>
      <c r="I94" s="4">
        <v>800</v>
      </c>
      <c r="J94" s="4">
        <v>200</v>
      </c>
      <c r="K94" s="4">
        <f>(I94+J94)/H94</f>
        <v>1333.3333333333333</v>
      </c>
      <c r="L94" s="4">
        <f>K94*D94</f>
        <v>1333.3333333333333</v>
      </c>
    </row>
    <row r="95" hidden="1"/>
    <row r="96" hidden="1">
      <c r="A96">
        <v>11</v>
      </c>
      <c r="B96" t="str">
        <v>SISTEMA SPK</v>
      </c>
      <c r="F96" s="4">
        <f>SUM(F97:F98)</f>
        <v>0</v>
      </c>
    </row>
    <row r="97" hidden="1">
      <c r="A97" t="str">
        <v>11.1</v>
      </c>
      <c r="B97" t="str">
        <v>Fornecimento de material e mão de obra para drenagem da linha SPK</v>
      </c>
      <c r="C97" t="str">
        <v>VB</v>
      </c>
      <c r="E97" s="4">
        <f>K97</f>
        <v>1466.6666666666667</v>
      </c>
      <c r="F97" s="4">
        <f>D97*E97</f>
        <v>0</v>
      </c>
      <c r="H97" s="2">
        <f>$J$4</f>
        <v>0.75</v>
      </c>
      <c r="I97" s="4">
        <v>1100</v>
      </c>
      <c r="J97" s="4">
        <v>0</v>
      </c>
      <c r="K97" s="4">
        <f>(I97+J97)/H97</f>
        <v>1466.6666666666667</v>
      </c>
      <c r="L97" s="4">
        <f>K97*D97</f>
        <v>0</v>
      </c>
    </row>
    <row r="98" hidden="1">
      <c r="A98" t="str">
        <v>11.2</v>
      </c>
      <c r="B98" t="str">
        <v xml:space="preserve">Fornecimento de material e mão de obra para movimentação do ponto de spk conforme layout da sala </v>
      </c>
      <c r="C98" t="str">
        <v>UNID.</v>
      </c>
      <c r="E98" s="4">
        <f>K98</f>
        <v>306.6666666666667</v>
      </c>
      <c r="F98" s="4">
        <f>D98*E98</f>
        <v>0</v>
      </c>
      <c r="H98" s="2">
        <f>$J$4</f>
        <v>0.75</v>
      </c>
      <c r="I98" s="4">
        <v>150</v>
      </c>
      <c r="J98" s="4">
        <v>80</v>
      </c>
      <c r="K98" s="4">
        <f>(I98+J98)/H98</f>
        <v>306.6666666666667</v>
      </c>
      <c r="L98" s="4">
        <f>K98*D98</f>
        <v>0</v>
      </c>
    </row>
    <row r="99"/>
    <row r="100">
      <c r="A100">
        <v>11</v>
      </c>
      <c r="B100" t="str">
        <v>PINTURA</v>
      </c>
      <c r="F100" s="4">
        <f>SUM(F101:F102)</f>
        <v>19612.5</v>
      </c>
      <c r="H100" s="2">
        <v>1</v>
      </c>
      <c r="I100" s="4">
        <v>0</v>
      </c>
      <c r="J100" s="4">
        <v>0</v>
      </c>
      <c r="K100" s="4">
        <f>(I100+J100)/H100</f>
        <v>0</v>
      </c>
      <c r="L100" s="4">
        <f>K100*D100</f>
        <v>0</v>
      </c>
    </row>
    <row r="101">
      <c r="A101" t="str">
        <v>11.1</v>
      </c>
      <c r="B101" t="str">
        <v xml:space="preserve">Fornecimento de material e mão de obra para  lixamento das portas e pintura na cor Suvinil  papel picado </v>
      </c>
      <c r="C101" t="str">
        <v>UNID</v>
      </c>
      <c r="D101" s="2">
        <v>3</v>
      </c>
      <c r="E101" s="4">
        <f>K101</f>
        <v>500</v>
      </c>
      <c r="F101" s="4">
        <f>D101*E101</f>
        <v>1500</v>
      </c>
      <c r="H101" s="2">
        <v>1</v>
      </c>
      <c r="I101" s="4">
        <v>200</v>
      </c>
      <c r="J101" s="4">
        <v>300</v>
      </c>
      <c r="K101" s="4">
        <f>(I101+J101)/H101</f>
        <v>500</v>
      </c>
      <c r="L101" s="4">
        <f>K101*D101</f>
        <v>1500</v>
      </c>
    </row>
    <row r="102">
      <c r="A102" t="str">
        <v>11.2</v>
      </c>
      <c r="B102" t="str">
        <v>Fornecimento de material e mão de obra para emassamento, lixamento das parede e pintura na cor Suvinil papael picado</v>
      </c>
      <c r="C102" t="str">
        <v>m2</v>
      </c>
      <c r="D102" s="2">
        <v>241.5</v>
      </c>
      <c r="E102" s="4">
        <f>K102</f>
        <v>75</v>
      </c>
      <c r="F102" s="4">
        <f>D102*E102</f>
        <v>18112.5</v>
      </c>
      <c r="H102" s="2">
        <v>1</v>
      </c>
      <c r="I102" s="4">
        <v>65</v>
      </c>
      <c r="J102" s="4">
        <v>10</v>
      </c>
      <c r="K102" s="4">
        <f>(I102+J102)/H102</f>
        <v>75</v>
      </c>
      <c r="L102" s="4">
        <f>K102*D102</f>
        <v>18112.5</v>
      </c>
    </row>
    <row r="103"/>
    <row r="104">
      <c r="A104">
        <v>12</v>
      </c>
      <c r="B104" t="str">
        <v>LIMPEZA</v>
      </c>
      <c r="F104" s="4">
        <f>SUM(F105:F105)</f>
        <v>1700</v>
      </c>
      <c r="H104" s="2">
        <v>1</v>
      </c>
      <c r="I104" s="4">
        <v>0</v>
      </c>
      <c r="J104" s="4">
        <v>0</v>
      </c>
      <c r="K104" s="4">
        <f>(I104+J104)/H104</f>
        <v>0</v>
      </c>
      <c r="L104" s="4">
        <f>K104*D104</f>
        <v>0</v>
      </c>
    </row>
    <row r="105">
      <c r="A105" t="str">
        <v>12.1</v>
      </c>
      <c r="B105" t="str">
        <v>Fornecimento de material e mão de obra para execução de limpeza fina após a obra - Considerado limpeza nas áreas onde haverá intervenção</v>
      </c>
      <c r="C105" t="str">
        <v>VB</v>
      </c>
      <c r="D105" s="2">
        <v>1</v>
      </c>
      <c r="E105" s="4">
        <f>K105</f>
        <v>1700</v>
      </c>
      <c r="F105" s="4">
        <f>D105*E105</f>
        <v>1700</v>
      </c>
      <c r="H105" s="2">
        <v>1</v>
      </c>
      <c r="I105" s="4">
        <v>1200</v>
      </c>
      <c r="J105" s="4">
        <v>500</v>
      </c>
      <c r="K105" s="4">
        <f>(I105+J105)/H105</f>
        <v>1700</v>
      </c>
      <c r="L105" s="4">
        <f>K105*D105</f>
        <v>1700</v>
      </c>
    </row>
    <row r="106"/>
    <row r="107">
      <c r="A107">
        <v>13</v>
      </c>
      <c r="B107" t="str">
        <v>EQUIPE/ALIMENTAÇÃO/TRANSPORTE</v>
      </c>
      <c r="F107" s="4">
        <f>SUM(F108:F109)</f>
        <v>8150</v>
      </c>
    </row>
    <row r="108">
      <c r="A108" t="str">
        <v>13.1</v>
      </c>
      <c r="B108" t="str">
        <v>Fornecimento de acompanhamento técnico, alimentação e transporte de equipe técnica para acompanhamento na execução da obra.</v>
      </c>
      <c r="C108" t="str">
        <v>VB</v>
      </c>
      <c r="D108" s="2">
        <v>1</v>
      </c>
      <c r="E108" s="4">
        <f>K108</f>
        <v>4400</v>
      </c>
      <c r="F108" s="4">
        <f>D108*E108</f>
        <v>4400</v>
      </c>
      <c r="H108" s="2">
        <f>$J$4</f>
        <v>0.75</v>
      </c>
      <c r="I108" s="4">
        <v>3300</v>
      </c>
      <c r="J108" s="4">
        <v>0</v>
      </c>
      <c r="K108" s="4">
        <f>(I108+J108)/H108</f>
        <v>4400</v>
      </c>
      <c r="L108" s="4">
        <f>K108*D108</f>
        <v>4400</v>
      </c>
    </row>
    <row r="109">
      <c r="A109" t="str">
        <v>13.2</v>
      </c>
      <c r="B109" t="str">
        <v>Fornecimento de apoio civil para recebimento de materiais, organização do canteiro de obras e limpeza diária.</v>
      </c>
      <c r="C109" t="str">
        <v>DIAS</v>
      </c>
      <c r="D109" s="2">
        <v>25</v>
      </c>
      <c r="E109" s="4">
        <f>K109</f>
        <v>150</v>
      </c>
      <c r="F109" s="4">
        <f>D109*E109</f>
        <v>3750</v>
      </c>
      <c r="H109" s="2">
        <v>1</v>
      </c>
      <c r="I109" s="4">
        <v>150</v>
      </c>
      <c r="J109" s="4">
        <v>0</v>
      </c>
      <c r="K109" s="4">
        <f>(I109+J109)/H109</f>
        <v>150</v>
      </c>
      <c r="L109" s="4">
        <f>K109*D109</f>
        <v>3750</v>
      </c>
    </row>
    <row r="110">
      <c r="A110" t="str">
        <v xml:space="preserve"> TOTAL DE CUSTOS DIRETOS</v>
      </c>
      <c r="F110" s="4">
        <f>SUM(F13:F109)/2</f>
        <v>144017.8866666667</v>
      </c>
    </row>
    <row r="111"/>
    <row r="112">
      <c r="A112" t="str">
        <v>CUSTOS INDIRETOS</v>
      </c>
    </row>
    <row r="113">
      <c r="A113" t="str">
        <v>GERENCIAMENTO E ADMINISTRAÇÃO</v>
      </c>
      <c r="C113" t="str">
        <v>VB</v>
      </c>
      <c r="D113">
        <v>1</v>
      </c>
      <c r="E113" s="4">
        <f>F110*0.1</f>
        <v>14401.788666666669</v>
      </c>
      <c r="F113" s="4">
        <f>D113*E113</f>
        <v>14401.788666666669</v>
      </c>
      <c r="I113" s="4">
        <f>SUM(I13:I112)</f>
        <v>25232.89</v>
      </c>
      <c r="J113" s="4">
        <f>SUM(J13:J112)</f>
        <v>9706</v>
      </c>
      <c r="K113" s="4">
        <f>SUM(K13:K112)</f>
        <v>45167.52</v>
      </c>
      <c r="L113" s="4">
        <f>SUM(L13:L112)</f>
        <v>156657.88666666666</v>
      </c>
    </row>
    <row r="114">
      <c r="A114" t="str">
        <v xml:space="preserve">IMPOSTOS </v>
      </c>
      <c r="C114" t="str">
        <v>VB</v>
      </c>
      <c r="D114">
        <v>1</v>
      </c>
      <c r="E114" s="4">
        <f>((F110+F113)*0.1)</f>
        <v>15841.967533333336</v>
      </c>
      <c r="F114" s="4">
        <f>D114*E114</f>
        <v>15841.967533333336</v>
      </c>
    </row>
    <row r="115">
      <c r="A115" t="str">
        <v>TOTAL DE CUSTOS INDIRETOS</v>
      </c>
      <c r="F115" s="4">
        <f>SUM(F113:F114)</f>
        <v>30243.756200000003</v>
      </c>
    </row>
    <row r="116"/>
    <row r="117">
      <c r="A117" t="str">
        <v xml:space="preserve"> TOTAL DE CUSTOS DIRETOS E INDIRETOS</v>
      </c>
      <c r="F117" s="4">
        <f>F110+F115</f>
        <v>174261.6428666667</v>
      </c>
    </row>
    <row r="118"/>
    <row r="119">
      <c r="A119" t="str">
        <v>OBSERVAÇÕES</v>
      </c>
    </row>
    <row r="120" ht="50" customHeight="1">
      <c r="A120" t="str">
        <v>PRAZO</v>
      </c>
      <c r="B120" t="str">
        <v>Prazo de entrega dos serviços: após projetos aprovados, autorização, liberação do condomínio 25 dias. Considerando que todos serviços e materiais atrelados sejam executados e entregues no prazo estabelicido pela gerenciadora.</v>
      </c>
    </row>
    <row r="121">
      <c r="A121" t="str">
        <v>PAGAMENTO</v>
      </c>
      <c r="B121" t="str">
        <v>Á combinar.</v>
      </c>
    </row>
    <row r="122" ht="49" customHeight="1" xml:space="preserve">
      <c r="A122" t="str">
        <v>OBSERVAÇÃO</v>
      </c>
      <c r="B122" t="str" xml:space="preserve">
        <v xml:space="preserve">Os quantitativos foram baseado em um projeto 3D que poderá sofrer alteração nas quantidade após aprovação final.
</v>
      </c>
    </row>
    <row r="123">
      <c r="A123" t="str">
        <v>APROVAÇÃO</v>
      </c>
    </row>
    <row r="124">
      <c r="A124" t="str">
        <v>Serviço autorizado no dia ____ /____ /________ por:</v>
      </c>
      <c r="C124" t="str">
        <f>B3</f>
        <v>In Corporate Arquitetura</v>
      </c>
    </row>
    <row r="125">
      <c r="A125" t="str">
        <v>_______________________________________________________</v>
      </c>
      <c r="C125" t="str">
        <v>_______________________________________________________</v>
      </c>
    </row>
    <row r="126">
      <c r="A126" t="str">
        <f>B3</f>
        <v>In Corporate Arquitetura</v>
      </c>
      <c r="C126" t="str">
        <v>TRS CONSTRUÇÕES E SERVIÇOS LTDA</v>
      </c>
    </row>
    <row r="127">
      <c r="C127" t="str">
        <v>CNPJ: 45.218.876/0001-47</v>
      </c>
    </row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</sheetData>
  <mergeCells count="34">
    <mergeCell ref="B122:F122"/>
    <mergeCell ref="A127:B127"/>
    <mergeCell ref="C127:F127"/>
    <mergeCell ref="A123:F123"/>
    <mergeCell ref="A124:B124"/>
    <mergeCell ref="C124:F124"/>
    <mergeCell ref="A125:B125"/>
    <mergeCell ref="C125:F125"/>
    <mergeCell ref="A126:B126"/>
    <mergeCell ref="C126:F126"/>
    <mergeCell ref="A114:B114"/>
    <mergeCell ref="A115:E115"/>
    <mergeCell ref="A117:E117"/>
    <mergeCell ref="A119:F119"/>
    <mergeCell ref="B120:F120"/>
    <mergeCell ref="B121:F121"/>
    <mergeCell ref="A8:F8"/>
    <mergeCell ref="A9:F9"/>
    <mergeCell ref="A10:F10"/>
    <mergeCell ref="A110:E110"/>
    <mergeCell ref="A112:F112"/>
    <mergeCell ref="A113:B113"/>
    <mergeCell ref="C5:D5"/>
    <mergeCell ref="E5:F5"/>
    <mergeCell ref="C6:D6"/>
    <mergeCell ref="E6:F6"/>
    <mergeCell ref="C7:D7"/>
    <mergeCell ref="E7:F7"/>
    <mergeCell ref="A1:F1"/>
    <mergeCell ref="A2:F2"/>
    <mergeCell ref="C3:D3"/>
    <mergeCell ref="E3:F3"/>
    <mergeCell ref="C4:D4"/>
    <mergeCell ref="E4:F4"/>
  </mergeCells>
  <pageMargins left="0.7" right="0.7" top="0.75" bottom="0.75" header="0.3" footer="0.3"/>
  <ignoredErrors>
    <ignoredError numberStoredAsText="1" sqref="A1:R1619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R1628"/>
  <sheetViews>
    <sheetView workbookViewId="0" rightToLeft="0"/>
  </sheetViews>
  <cols>
    <col min="1" max="1" customWidth="1" width="25" level="0" outlineLevel="0"/>
    <col min="2" max="2" customWidth="1" width="133.5" level="0" outlineLevel="0"/>
    <col min="3" max="3" customWidth="1" width="16.83203125" level="0" outlineLevel="0"/>
    <col min="4" max="4" customWidth="1" width="23.83203125" level="0" outlineLevel="0"/>
    <col min="5" max="5" customWidth="1" width="27" level="0" outlineLevel="0"/>
    <col min="6" max="6" customWidth="1" width="34" level="0" outlineLevel="0"/>
    <col min="7" max="7" customWidth="1" width="14" level="0" outlineLevel="0"/>
    <col min="8" max="8" customWidth="1" width="16.1640625" level="0" outlineLevel="0"/>
    <col min="9" max="9" customWidth="1" width="22.6640625" level="0" outlineLevel="0"/>
    <col min="10" max="10" customWidth="1" width="30.5" level="0" outlineLevel="0"/>
    <col min="11" max="11" customWidth="1" width="22.6640625" level="0" outlineLevel="0"/>
    <col min="12" max="12" customWidth="1" width="24.83203125" level="0" outlineLevel="0"/>
    <col min="13" max="13" customWidth="1" width="92.83203125" level="0" outlineLevel="0"/>
    <col min="14" max="14" customWidth="1" width="92.83203125" level="0" outlineLevel="0"/>
    <col min="15" max="15" customWidth="1" width="92.83203125" level="0" outlineLevel="0"/>
    <col min="16" max="16" customWidth="1" width="92.83203125" level="0" outlineLevel="0"/>
    <col min="17" max="17" customWidth="1" width="92.83203125" level="0" outlineLevel="0"/>
    <col min="18" max="18" customWidth="1" width="92.83203125" level="0" outlineLevel="0"/>
    <col min="19" max="19" customWidth="1" width="92.83203125" level="0" outlineLevel="0"/>
    <col min="20" max="20" customWidth="1" width="92.83203125" level="0" outlineLevel="0"/>
    <col min="21" max="21" customWidth="1" width="92.83203125" level="0" outlineLevel="0"/>
    <col min="22" max="22" customWidth="1" width="92.83203125" level="0" outlineLevel="0"/>
    <col min="23" max="23" customWidth="1" width="92.83203125" level="0" outlineLevel="0"/>
    <col min="24" max="24" customWidth="1" width="92.83203125" level="0" outlineLevel="0"/>
    <col min="25" max="25" customWidth="1" width="92.83203125" level="0" outlineLevel="0"/>
    <col min="26" max="26" customWidth="1" width="92.83203125" level="0" outlineLevel="0"/>
    <col min="27" max="27" customWidth="1" width="92.83203125" level="0" outlineLevel="0"/>
    <col min="28" max="28" customWidth="1" width="92.83203125" level="0" outlineLevel="0"/>
    <col min="29" max="29" customWidth="1" width="92.83203125" level="0" outlineLevel="0"/>
    <col min="30" max="30" customWidth="1" width="92.83203125" level="0" outlineLevel="0"/>
    <col min="31" max="31" customWidth="1" width="92.83203125" level="0" outlineLevel="0"/>
    <col min="32" max="32" customWidth="1" width="92.83203125" level="0" outlineLevel="0"/>
    <col min="33" max="33" customWidth="1" width="92.83203125" level="0" outlineLevel="0"/>
    <col min="34" max="34" customWidth="1" width="92.83203125" level="0" outlineLevel="0"/>
    <col min="35" max="35" customWidth="1" width="92.83203125" level="0" outlineLevel="0"/>
    <col min="36" max="36" customWidth="1" width="92.83203125" level="0" outlineLevel="0"/>
    <col min="37" max="37" customWidth="1" width="92.83203125" level="0" outlineLevel="0"/>
    <col min="38" max="38" customWidth="1" width="92.83203125" level="0" outlineLevel="0"/>
    <col min="39" max="39" customWidth="1" width="92.83203125" level="0" outlineLevel="0"/>
    <col min="40" max="40" customWidth="1" width="92.83203125" level="0" outlineLevel="0"/>
    <col min="41" max="41" customWidth="1" width="92.83203125" level="0" outlineLevel="0"/>
    <col min="42" max="42" customWidth="1" width="92.83203125" level="0" outlineLevel="0"/>
    <col min="43" max="43" customWidth="1" width="92.83203125" level="0" outlineLevel="0"/>
    <col min="44" max="44" customWidth="1" width="92.83203125" level="0" outlineLevel="0"/>
    <col min="45" max="45" customWidth="1" width="92.83203125" level="0" outlineLevel="0"/>
    <col min="46" max="46" customWidth="1" width="92.83203125" level="0" outlineLevel="0"/>
    <col min="47" max="47" customWidth="1" width="92.83203125" level="0" outlineLevel="0"/>
    <col min="48" max="48" customWidth="1" width="92.83203125" level="0" outlineLevel="0"/>
    <col min="49" max="49" customWidth="1" width="92.83203125" level="0" outlineLevel="0"/>
    <col min="50" max="50" customWidth="1" width="92.83203125" level="0" outlineLevel="0"/>
    <col min="51" max="51" customWidth="1" width="92.83203125" level="0" outlineLevel="0"/>
    <col min="52" max="52" customWidth="1" width="92.83203125" level="0" outlineLevel="0"/>
    <col min="53" max="53" customWidth="1" width="92.83203125" level="0" outlineLevel="0"/>
    <col min="54" max="54" customWidth="1" width="92.83203125" level="0" outlineLevel="0"/>
    <col min="55" max="55" customWidth="1" width="92.83203125" level="0" outlineLevel="0"/>
    <col min="56" max="56" customWidth="1" width="92.83203125" level="0" outlineLevel="0"/>
    <col min="57" max="57" customWidth="1" width="92.83203125" level="0" outlineLevel="0"/>
    <col min="58" max="58" customWidth="1" width="92.83203125" level="0" outlineLevel="0"/>
    <col min="59" max="59" customWidth="1" width="92.83203125" level="0" outlineLevel="0"/>
    <col min="60" max="60" customWidth="1" width="92.83203125" level="0" outlineLevel="0"/>
    <col min="61" max="61" customWidth="1" width="92.83203125" level="0" outlineLevel="0"/>
    <col min="62" max="62" customWidth="1" width="92.83203125" level="0" outlineLevel="0"/>
    <col min="63" max="63" customWidth="1" width="92.83203125" level="0" outlineLevel="0"/>
    <col min="64" max="64" customWidth="1" width="92.83203125" level="0" outlineLevel="0"/>
    <col min="65" max="65" customWidth="1" width="92.83203125" level="0" outlineLevel="0"/>
    <col min="66" max="66" customWidth="1" width="92.83203125" level="0" outlineLevel="0"/>
    <col min="67" max="67" customWidth="1" width="92.83203125" level="0" outlineLevel="0"/>
    <col min="68" max="68" customWidth="1" width="92.83203125" level="0" outlineLevel="0"/>
    <col min="69" max="69" customWidth="1" width="92.83203125" level="0" outlineLevel="0"/>
    <col min="70" max="70" customWidth="1" width="92.83203125" level="0" outlineLevel="0"/>
    <col min="71" max="71" customWidth="1" width="92.83203125" level="0" outlineLevel="0"/>
    <col min="72" max="72" customWidth="1" width="92.83203125" level="0" outlineLevel="0"/>
    <col min="73" max="73" customWidth="1" width="92.83203125" level="0" outlineLevel="0"/>
    <col min="74" max="74" customWidth="1" width="92.83203125" level="0" outlineLevel="0"/>
    <col min="75" max="75" customWidth="1" width="92.83203125" level="0" outlineLevel="0"/>
    <col min="76" max="76" customWidth="1" width="92.83203125" level="0" outlineLevel="0"/>
    <col min="77" max="77" customWidth="1" width="92.83203125" level="0" outlineLevel="0"/>
    <col min="78" max="78" customWidth="1" width="92.83203125" level="0" outlineLevel="0"/>
    <col min="79" max="79" customWidth="1" width="92.83203125" level="0" outlineLevel="0"/>
    <col min="80" max="80" customWidth="1" width="92.83203125" level="0" outlineLevel="0"/>
    <col min="81" max="81" customWidth="1" width="92.83203125" level="0" outlineLevel="0"/>
    <col min="82" max="82" customWidth="1" width="92.83203125" level="0" outlineLevel="0"/>
    <col min="83" max="83" customWidth="1" width="92.83203125" level="0" outlineLevel="0"/>
    <col min="84" max="84" customWidth="1" width="92.83203125" level="0" outlineLevel="0"/>
    <col min="85" max="85" customWidth="1" width="92.83203125" level="0" outlineLevel="0"/>
    <col min="86" max="86" customWidth="1" width="92.83203125" level="0" outlineLevel="0"/>
    <col min="87" max="87" customWidth="1" width="92.83203125" level="0" outlineLevel="0"/>
    <col min="88" max="88" customWidth="1" width="92.83203125" level="0" outlineLevel="0"/>
    <col min="89" max="89" customWidth="1" width="92.83203125" level="0" outlineLevel="0"/>
    <col min="90" max="90" customWidth="1" width="92.83203125" level="0" outlineLevel="0"/>
    <col min="91" max="91" customWidth="1" width="92.83203125" level="0" outlineLevel="0"/>
    <col min="92" max="92" customWidth="1" width="92.83203125" level="0" outlineLevel="0"/>
    <col min="93" max="93" customWidth="1" width="92.83203125" level="0" outlineLevel="0"/>
    <col min="94" max="94" customWidth="1" width="92.83203125" level="0" outlineLevel="0"/>
    <col min="95" max="95" customWidth="1" width="92.83203125" level="0" outlineLevel="0"/>
    <col min="96" max="96" customWidth="1" width="92.83203125" level="0" outlineLevel="0"/>
    <col min="97" max="97" customWidth="1" width="92.83203125" level="0" outlineLevel="0"/>
    <col min="98" max="98" customWidth="1" width="92.83203125" level="0" outlineLevel="0"/>
    <col min="99" max="99" customWidth="1" width="92.83203125" level="0" outlineLevel="0"/>
    <col min="100" max="100" customWidth="1" width="92.83203125" level="0" outlineLevel="0"/>
    <col min="101" max="101" customWidth="1" width="92.83203125" level="0" outlineLevel="0"/>
    <col min="102" max="102" customWidth="1" width="92.83203125" level="0" outlineLevel="0"/>
    <col min="103" max="103" customWidth="1" width="92.83203125" level="0" outlineLevel="0"/>
    <col min="104" max="104" customWidth="1" width="92.83203125" level="0" outlineLevel="0"/>
    <col min="105" max="105" customWidth="1" width="92.83203125" level="0" outlineLevel="0"/>
    <col min="106" max="106" customWidth="1" width="92.83203125" level="0" outlineLevel="0"/>
    <col min="107" max="107" customWidth="1" width="92.83203125" level="0" outlineLevel="0"/>
    <col min="108" max="108" customWidth="1" width="92.83203125" level="0" outlineLevel="0"/>
    <col min="109" max="109" customWidth="1" width="92.83203125" level="0" outlineLevel="0"/>
    <col min="110" max="110" customWidth="1" width="92.83203125" level="0" outlineLevel="0"/>
    <col min="111" max="111" customWidth="1" width="92.83203125" level="0" outlineLevel="0"/>
    <col min="112" max="112" customWidth="1" width="92.83203125" level="0" outlineLevel="0"/>
    <col min="113" max="113" customWidth="1" width="92.83203125" level="0" outlineLevel="0"/>
    <col min="114" max="114" customWidth="1" width="92.83203125" level="0" outlineLevel="0"/>
    <col min="115" max="115" customWidth="1" width="92.83203125" level="0" outlineLevel="0"/>
    <col min="116" max="116" customWidth="1" width="92.83203125" level="0" outlineLevel="0"/>
    <col min="117" max="117" customWidth="1" width="92.83203125" level="0" outlineLevel="0"/>
    <col min="118" max="118" customWidth="1" width="92.83203125" level="0" outlineLevel="0"/>
    <col min="119" max="119" customWidth="1" width="92.83203125" level="0" outlineLevel="0"/>
    <col min="120" max="120" customWidth="1" width="92.83203125" level="0" outlineLevel="0"/>
    <col min="121" max="121" customWidth="1" width="92.83203125" level="0" outlineLevel="0"/>
    <col min="122" max="122" customWidth="1" width="92.83203125" level="0" outlineLevel="0"/>
    <col min="123" max="123" customWidth="1" width="92.83203125" level="0" outlineLevel="0"/>
    <col min="124" max="124" customWidth="1" width="92.83203125" level="0" outlineLevel="0"/>
    <col min="125" max="125" customWidth="1" width="92.83203125" level="0" outlineLevel="0"/>
    <col min="126" max="126" customWidth="1" width="92.83203125" level="0" outlineLevel="0"/>
    <col min="127" max="127" customWidth="1" width="92.83203125" level="0" outlineLevel="0"/>
    <col min="128" max="128" customWidth="1" width="92.83203125" level="0" outlineLevel="0"/>
    <col min="129" max="129" customWidth="1" width="92.83203125" level="0" outlineLevel="0"/>
    <col min="130" max="130" customWidth="1" width="92.83203125" level="0" outlineLevel="0"/>
    <col min="131" max="131" customWidth="1" width="92.83203125" level="0" outlineLevel="0"/>
    <col min="132" max="132" customWidth="1" width="92.83203125" level="0" outlineLevel="0"/>
    <col min="133" max="133" customWidth="1" width="92.83203125" level="0" outlineLevel="0"/>
    <col min="134" max="134" customWidth="1" width="92.83203125" level="0" outlineLevel="0"/>
    <col min="135" max="135" customWidth="1" width="92.83203125" level="0" outlineLevel="0"/>
    <col min="136" max="136" customWidth="1" width="92.83203125" level="0" outlineLevel="0"/>
    <col min="137" max="137" customWidth="1" width="92.83203125" level="0" outlineLevel="0"/>
    <col min="138" max="138" customWidth="1" width="92.83203125" level="0" outlineLevel="0"/>
    <col min="139" max="139" customWidth="1" width="92.83203125" level="0" outlineLevel="0"/>
    <col min="140" max="140" customWidth="1" width="92.83203125" level="0" outlineLevel="0"/>
    <col min="141" max="141" customWidth="1" width="92.83203125" level="0" outlineLevel="0"/>
    <col min="142" max="142" customWidth="1" width="92.83203125" level="0" outlineLevel="0"/>
    <col min="143" max="143" customWidth="1" width="92.83203125" level="0" outlineLevel="0"/>
    <col min="144" max="144" customWidth="1" width="92.83203125" level="0" outlineLevel="0"/>
    <col min="145" max="145" customWidth="1" width="92.83203125" level="0" outlineLevel="0"/>
    <col min="146" max="146" customWidth="1" width="92.83203125" level="0" outlineLevel="0"/>
    <col min="147" max="147" customWidth="1" width="92.83203125" level="0" outlineLevel="0"/>
    <col min="148" max="148" customWidth="1" width="92.83203125" level="0" outlineLevel="0"/>
    <col min="149" max="149" customWidth="1" width="92.83203125" level="0" outlineLevel="0"/>
    <col min="150" max="150" customWidth="1" width="92.83203125" level="0" outlineLevel="0"/>
    <col min="151" max="151" customWidth="1" width="92.83203125" level="0" outlineLevel="0"/>
    <col min="152" max="152" customWidth="1" width="92.83203125" level="0" outlineLevel="0"/>
    <col min="153" max="153" customWidth="1" width="92.83203125" level="0" outlineLevel="0"/>
    <col min="154" max="154" customWidth="1" width="92.83203125" level="0" outlineLevel="0"/>
    <col min="155" max="155" customWidth="1" width="92.83203125" level="0" outlineLevel="0"/>
    <col min="156" max="156" customWidth="1" width="92.83203125" level="0" outlineLevel="0"/>
    <col min="157" max="157" customWidth="1" width="92.83203125" level="0" outlineLevel="0"/>
    <col min="158" max="158" customWidth="1" width="92.83203125" level="0" outlineLevel="0"/>
    <col min="159" max="159" customWidth="1" width="92.83203125" level="0" outlineLevel="0"/>
    <col min="160" max="160" customWidth="1" width="92.83203125" level="0" outlineLevel="0"/>
    <col min="161" max="161" customWidth="1" width="92.83203125" level="0" outlineLevel="0"/>
    <col min="162" max="162" customWidth="1" width="92.83203125" level="0" outlineLevel="0"/>
    <col min="163" max="163" customWidth="1" width="92.83203125" level="0" outlineLevel="0"/>
    <col min="164" max="164" customWidth="1" width="92.83203125" level="0" outlineLevel="0"/>
    <col min="165" max="165" customWidth="1" width="92.83203125" level="0" outlineLevel="0"/>
    <col min="166" max="166" customWidth="1" width="92.83203125" level="0" outlineLevel="0"/>
    <col min="167" max="167" customWidth="1" width="92.83203125" level="0" outlineLevel="0"/>
    <col min="168" max="168" customWidth="1" width="92.83203125" level="0" outlineLevel="0"/>
    <col min="169" max="169" customWidth="1" width="92.83203125" level="0" outlineLevel="0"/>
    <col min="170" max="170" customWidth="1" width="92.83203125" level="0" outlineLevel="0"/>
    <col min="171" max="171" customWidth="1" width="92.83203125" level="0" outlineLevel="0"/>
    <col min="172" max="172" customWidth="1" width="92.83203125" level="0" outlineLevel="0"/>
    <col min="173" max="173" customWidth="1" width="92.83203125" level="0" outlineLevel="0"/>
    <col min="174" max="174" customWidth="1" width="92.83203125" level="0" outlineLevel="0"/>
    <col min="175" max="175" customWidth="1" width="92.83203125" level="0" outlineLevel="0"/>
    <col min="176" max="176" customWidth="1" width="92.83203125" level="0" outlineLevel="0"/>
    <col min="177" max="177" customWidth="1" width="92.83203125" level="0" outlineLevel="0"/>
    <col min="178" max="178" customWidth="1" width="92.83203125" level="0" outlineLevel="0"/>
    <col min="179" max="179" customWidth="1" width="92.83203125" level="0" outlineLevel="0"/>
    <col min="180" max="180" customWidth="1" width="92.83203125" level="0" outlineLevel="0"/>
    <col min="181" max="181" customWidth="1" width="92.83203125" level="0" outlineLevel="0"/>
    <col min="182" max="182" customWidth="1" width="92.83203125" level="0" outlineLevel="0"/>
    <col min="183" max="183" customWidth="1" width="92.83203125" level="0" outlineLevel="0"/>
    <col min="184" max="184" customWidth="1" width="92.83203125" level="0" outlineLevel="0"/>
    <col min="185" max="185" customWidth="1" width="92.83203125" level="0" outlineLevel="0"/>
    <col min="186" max="186" customWidth="1" width="92.83203125" level="0" outlineLevel="0"/>
    <col min="187" max="187" customWidth="1" width="92.83203125" level="0" outlineLevel="0"/>
    <col min="188" max="188" customWidth="1" width="92.83203125" level="0" outlineLevel="0"/>
    <col min="189" max="189" customWidth="1" width="92.83203125" level="0" outlineLevel="0"/>
    <col min="190" max="190" customWidth="1" width="92.83203125" level="0" outlineLevel="0"/>
    <col min="191" max="191" customWidth="1" width="92.83203125" level="0" outlineLevel="0"/>
    <col min="192" max="192" customWidth="1" width="92.83203125" level="0" outlineLevel="0"/>
    <col min="193" max="193" customWidth="1" width="92.83203125" level="0" outlineLevel="0"/>
    <col min="194" max="194" customWidth="1" width="92.83203125" level="0" outlineLevel="0"/>
    <col min="195" max="195" customWidth="1" width="92.83203125" level="0" outlineLevel="0"/>
    <col min="196" max="196" customWidth="1" width="92.83203125" level="0" outlineLevel="0"/>
    <col min="197" max="197" customWidth="1" width="92.83203125" level="0" outlineLevel="0"/>
    <col min="198" max="198" customWidth="1" width="92.83203125" level="0" outlineLevel="0"/>
    <col min="199" max="199" customWidth="1" width="92.83203125" level="0" outlineLevel="0"/>
    <col min="200" max="200" customWidth="1" width="92.83203125" level="0" outlineLevel="0"/>
    <col min="201" max="201" customWidth="1" width="92.83203125" level="0" outlineLevel="0"/>
    <col min="202" max="202" customWidth="1" width="92.83203125" level="0" outlineLevel="0"/>
    <col min="203" max="203" customWidth="1" width="92.83203125" level="0" outlineLevel="0"/>
    <col min="204" max="204" customWidth="1" width="92.83203125" level="0" outlineLevel="0"/>
    <col min="205" max="205" customWidth="1" width="92.83203125" level="0" outlineLevel="0"/>
    <col min="206" max="206" customWidth="1" width="92.83203125" level="0" outlineLevel="0"/>
    <col min="207" max="207" customWidth="1" width="92.83203125" level="0" outlineLevel="0"/>
    <col min="208" max="208" customWidth="1" width="92.83203125" level="0" outlineLevel="0"/>
    <col min="209" max="209" customWidth="1" width="92.83203125" level="0" outlineLevel="0"/>
    <col min="210" max="210" customWidth="1" width="92.83203125" level="0" outlineLevel="0"/>
    <col min="211" max="211" customWidth="1" width="92.83203125" level="0" outlineLevel="0"/>
    <col min="212" max="212" customWidth="1" width="92.83203125" level="0" outlineLevel="0"/>
    <col min="213" max="213" customWidth="1" width="92.83203125" level="0" outlineLevel="0"/>
    <col min="214" max="214" customWidth="1" width="92.83203125" level="0" outlineLevel="0"/>
    <col min="215" max="215" customWidth="1" width="92.83203125" level="0" outlineLevel="0"/>
    <col min="216" max="216" customWidth="1" width="92.83203125" level="0" outlineLevel="0"/>
    <col min="217" max="217" customWidth="1" width="92.83203125" level="0" outlineLevel="0"/>
    <col min="218" max="218" customWidth="1" width="92.83203125" level="0" outlineLevel="0"/>
    <col min="219" max="219" customWidth="1" width="92.83203125" level="0" outlineLevel="0"/>
    <col min="220" max="220" customWidth="1" width="92.83203125" level="0" outlineLevel="0"/>
    <col min="221" max="221" customWidth="1" width="92.83203125" level="0" outlineLevel="0"/>
    <col min="222" max="222" customWidth="1" width="92.83203125" level="0" outlineLevel="0"/>
    <col min="223" max="223" customWidth="1" width="92.83203125" level="0" outlineLevel="0"/>
    <col min="224" max="224" customWidth="1" width="92.83203125" level="0" outlineLevel="0"/>
    <col min="225" max="225" customWidth="1" width="92.83203125" level="0" outlineLevel="0"/>
    <col min="226" max="226" customWidth="1" width="92.83203125" level="0" outlineLevel="0"/>
    <col min="227" max="227" customWidth="1" width="92.83203125" level="0" outlineLevel="0"/>
    <col min="228" max="228" customWidth="1" width="92.83203125" level="0" outlineLevel="0"/>
    <col min="229" max="229" customWidth="1" width="92.83203125" level="0" outlineLevel="0"/>
    <col min="230" max="230" customWidth="1" width="92.83203125" level="0" outlineLevel="0"/>
    <col min="231" max="231" customWidth="1" width="92.83203125" level="0" outlineLevel="0"/>
    <col min="232" max="232" customWidth="1" width="92.83203125" level="0" outlineLevel="0"/>
    <col min="233" max="233" customWidth="1" width="92.83203125" level="0" outlineLevel="0"/>
    <col min="234" max="234" customWidth="1" width="92.83203125" level="0" outlineLevel="0"/>
    <col min="235" max="235" customWidth="1" width="92.83203125" level="0" outlineLevel="0"/>
    <col min="236" max="236" customWidth="1" width="92.83203125" level="0" outlineLevel="0"/>
    <col min="237" max="237" customWidth="1" width="92.83203125" level="0" outlineLevel="0"/>
    <col min="238" max="238" customWidth="1" width="92.83203125" level="0" outlineLevel="0"/>
    <col min="239" max="239" customWidth="1" width="92.83203125" level="0" outlineLevel="0"/>
    <col min="240" max="240" customWidth="1" width="92.83203125" level="0" outlineLevel="0"/>
    <col min="241" max="241" customWidth="1" width="92.83203125" level="0" outlineLevel="0"/>
    <col min="242" max="242" customWidth="1" width="92.83203125" level="0" outlineLevel="0"/>
    <col min="243" max="243" customWidth="1" width="92.83203125" level="0" outlineLevel="0"/>
    <col min="244" max="244" customWidth="1" width="92.83203125" level="0" outlineLevel="0"/>
    <col min="245" max="245" customWidth="1" width="92.83203125" level="0" outlineLevel="0"/>
    <col min="246" max="246" customWidth="1" width="92.83203125" level="0" outlineLevel="0"/>
    <col min="247" max="247" customWidth="1" width="92.83203125" level="0" outlineLevel="0"/>
    <col min="248" max="248" customWidth="1" width="92.83203125" level="0" outlineLevel="0"/>
    <col min="249" max="249" customWidth="1" width="92.83203125" level="0" outlineLevel="0"/>
    <col min="250" max="250" customWidth="1" width="92.83203125" level="0" outlineLevel="0"/>
    <col min="251" max="251" customWidth="1" width="92.83203125" level="0" outlineLevel="0"/>
    <col min="252" max="252" customWidth="1" width="92.83203125" level="0" outlineLevel="0"/>
    <col min="253" max="253" customWidth="1" width="92.83203125" level="0" outlineLevel="0"/>
    <col min="254" max="254" customWidth="1" width="92.83203125" level="0" outlineLevel="0"/>
    <col min="255" max="255" customWidth="1" width="92.83203125" level="0" outlineLevel="0"/>
    <col min="256" max="256" customWidth="1" width="92.83203125" level="0" outlineLevel="0"/>
    <col min="257" max="257" customWidth="1" width="92.83203125" level="0" outlineLevel="0"/>
  </cols>
  <sheetData>
    <row r="1"/>
    <row r="2" ht="165" customHeight="1"/>
    <row r="3">
      <c r="A3" t="str">
        <v>Cliente</v>
      </c>
      <c r="B3" t="str">
        <v>In Corporate Arquitetura</v>
      </c>
      <c r="C3" t="str">
        <v>Proposta Número:</v>
      </c>
      <c r="E3" t="str">
        <v>058/23</v>
      </c>
      <c r="H3" t="str">
        <v>Referências</v>
      </c>
      <c r="I3" s="1" t="str">
        <v>%</v>
      </c>
      <c r="J3" t="str">
        <v>fator [1-(%/100)]</v>
      </c>
    </row>
    <row r="4">
      <c r="A4" t="str">
        <v>Título</v>
      </c>
      <c r="B4" t="str">
        <v>Sala Comercial -  Adicional</v>
      </c>
      <c r="C4" t="str">
        <v>Revisão:</v>
      </c>
      <c r="E4">
        <v>1</v>
      </c>
      <c r="H4" t="str">
        <v>BDI</v>
      </c>
      <c r="I4" s="1">
        <v>0.25</v>
      </c>
      <c r="J4" s="2">
        <f>1-I4</f>
        <v>0.75</v>
      </c>
    </row>
    <row r="5">
      <c r="A5" t="str">
        <v>Endereço</v>
      </c>
      <c r="B5" t="str">
        <v>Avenida Marques de São Vicente, 230</v>
      </c>
      <c r="C5" t="str">
        <v>Data:</v>
      </c>
      <c r="E5" s="5">
        <v>45132</v>
      </c>
      <c r="H5" t="str">
        <v>IMPOSTO</v>
      </c>
      <c r="I5" s="2">
        <v>9.8</v>
      </c>
      <c r="J5">
        <f>1-I5/100</f>
        <v>0.902</v>
      </c>
    </row>
    <row r="6">
      <c r="A6" t="str">
        <v>Empresa</v>
      </c>
      <c r="B6" t="str">
        <v>TRS Construções e Serviços</v>
      </c>
      <c r="C6" t="str">
        <v>CNPJ:</v>
      </c>
      <c r="E6" t="str">
        <v>45.218.876/0001-47</v>
      </c>
    </row>
    <row r="7">
      <c r="A7" t="str">
        <v>Responsável:</v>
      </c>
      <c r="B7" s="6" t="str">
        <v>Diego Torres</v>
      </c>
      <c r="C7" t="str">
        <v>Inscrição Estadual:</v>
      </c>
      <c r="E7" s="3">
        <v>278510870110</v>
      </c>
      <c r="H7" t="str">
        <v>BDI</v>
      </c>
      <c r="I7" t="str">
        <v>MÃO DE OBRA</v>
      </c>
      <c r="J7" t="str">
        <v>MATERIAL / TRS</v>
      </c>
      <c r="K7" t="str">
        <v>SUBTOTAL</v>
      </c>
      <c r="L7" t="str">
        <v>TOTAL</v>
      </c>
    </row>
    <row r="8">
      <c r="H8" t="str">
        <v>BDI</v>
      </c>
      <c r="I8" t="str">
        <v>MÃO OBRA</v>
      </c>
      <c r="J8" t="str">
        <v>MATERIAL</v>
      </c>
      <c r="K8" t="str">
        <v>SUBTOTAL</v>
      </c>
      <c r="L8" t="str">
        <v>TOTAL</v>
      </c>
    </row>
    <row r="9">
      <c r="A9" t="str">
        <v>PROPOSTA ORÇAMENTÁRIA</v>
      </c>
    </row>
    <row r="10">
      <c r="H10" t="str">
        <v>BDI</v>
      </c>
      <c r="I10" t="str">
        <v>MÃO OBRA</v>
      </c>
      <c r="J10" t="str">
        <v>MATERIAL</v>
      </c>
      <c r="K10" t="str">
        <v>SUBTOTAL</v>
      </c>
      <c r="L10" t="str">
        <v>TOTAL</v>
      </c>
    </row>
    <row r="11">
      <c r="A11" t="str">
        <v>ITEM</v>
      </c>
      <c r="B11" t="str">
        <v>DESCRIÇÃO</v>
      </c>
      <c r="C11" t="str">
        <v>UNIDADE</v>
      </c>
      <c r="D11" t="str">
        <v>QUANTIDADE</v>
      </c>
      <c r="E11" t="str">
        <v>CUSTO UNITÁRIO</v>
      </c>
      <c r="F11" s="4" t="str">
        <v>TOTAL</v>
      </c>
    </row>
    <row r="12"/>
    <row r="13" hidden="1">
      <c r="A13">
        <v>1</v>
      </c>
      <c r="B13" t="str">
        <v>DOCUMENTAÇÃO</v>
      </c>
      <c r="F13" s="4">
        <f>SUM(F14:F16)</f>
        <v>0</v>
      </c>
    </row>
    <row r="14" hidden="1">
      <c r="A14" t="str">
        <v>1.1</v>
      </c>
      <c r="B14" t="str">
        <v>Fornecimento de ART para execução de obra.</v>
      </c>
      <c r="C14" t="str">
        <v>VB</v>
      </c>
      <c r="E14" s="4">
        <f>K14</f>
        <v>600</v>
      </c>
      <c r="F14" s="4">
        <f>D14*E14</f>
        <v>0</v>
      </c>
      <c r="H14" s="2">
        <v>1</v>
      </c>
      <c r="I14" s="4">
        <v>600</v>
      </c>
      <c r="J14" s="4">
        <v>0</v>
      </c>
      <c r="K14" s="4">
        <f>(I14+J14)/H14</f>
        <v>600</v>
      </c>
      <c r="L14" s="4">
        <f>K14*D14</f>
        <v>0</v>
      </c>
    </row>
    <row r="15" hidden="1">
      <c r="A15" t="str">
        <v>1.2</v>
      </c>
      <c r="B15" t="str">
        <v>Fornecimento de seguro para execução de obra.</v>
      </c>
      <c r="C15" t="str">
        <v>VB</v>
      </c>
      <c r="E15" s="4">
        <f>K15</f>
        <v>906.52</v>
      </c>
      <c r="F15" s="4">
        <f>D15*E15</f>
        <v>0</v>
      </c>
      <c r="H15" s="2">
        <f>$J$4</f>
        <v>0.75</v>
      </c>
      <c r="I15" s="4">
        <v>679.89</v>
      </c>
      <c r="J15" s="4">
        <v>0</v>
      </c>
      <c r="K15" s="4">
        <f>(I15+J15)/H15</f>
        <v>906.52</v>
      </c>
      <c r="L15" s="4">
        <f>K15*D15</f>
        <v>0</v>
      </c>
    </row>
    <row r="16" hidden="1">
      <c r="A16" t="str">
        <v>1.3</v>
      </c>
      <c r="B16" t="str">
        <v>Fornecimento de documentação para execução de obra.</v>
      </c>
      <c r="C16" t="str">
        <v>VB</v>
      </c>
      <c r="E16" s="4">
        <f>K16</f>
        <v>266.6666666666667</v>
      </c>
      <c r="F16" s="4">
        <f>D16*E16</f>
        <v>0</v>
      </c>
      <c r="H16" s="2">
        <f>$J$4</f>
        <v>0.75</v>
      </c>
      <c r="I16" s="4">
        <v>200</v>
      </c>
      <c r="J16" s="4">
        <v>0</v>
      </c>
      <c r="K16" s="4">
        <f>(I16+J16)/H16</f>
        <v>266.6666666666667</v>
      </c>
      <c r="L16" s="4">
        <f>K16*D16</f>
        <v>0</v>
      </c>
    </row>
    <row r="17" hidden="1"/>
    <row r="18" hidden="1">
      <c r="A18">
        <v>2</v>
      </c>
      <c r="B18" t="str">
        <v>PROTEÇÕES E LOCAÇÕES</v>
      </c>
      <c r="F18" s="4">
        <f>SUM(F19:F21)</f>
        <v>0</v>
      </c>
      <c r="H18" s="2">
        <f>$J$4</f>
        <v>0.75</v>
      </c>
      <c r="I18" s="4">
        <v>0</v>
      </c>
      <c r="J18" s="4">
        <v>0</v>
      </c>
      <c r="K18" s="4">
        <f>(I18+J18)/H18</f>
        <v>0</v>
      </c>
      <c r="L18" s="4">
        <f>K18*D18</f>
        <v>0</v>
      </c>
    </row>
    <row r="19" hidden="1">
      <c r="A19" t="str">
        <v>2.1</v>
      </c>
      <c r="B19" t="str">
        <v>Fornecimento de material e mão de obra para proteção - Considerado trechos onde haverá intervenções.</v>
      </c>
      <c r="C19" t="str">
        <v>VB</v>
      </c>
      <c r="E19" s="4">
        <f>K19</f>
        <v>2066.6666666666665</v>
      </c>
      <c r="F19" s="4">
        <f>D19*E19</f>
        <v>0</v>
      </c>
      <c r="H19" s="2">
        <f>$J$4</f>
        <v>0.75</v>
      </c>
      <c r="I19" s="4">
        <v>250</v>
      </c>
      <c r="J19" s="4">
        <v>1300</v>
      </c>
      <c r="K19" s="4">
        <f>(I19+J19)/H19</f>
        <v>2066.6666666666665</v>
      </c>
      <c r="L19" s="4">
        <f>K19*D19</f>
        <v>0</v>
      </c>
    </row>
    <row r="20" hidden="1">
      <c r="A20" t="str">
        <v>2.2</v>
      </c>
      <c r="B20" t="str">
        <v>Fornecimento de caçamba para retirada do entulho - Considerado caçamba comum de 5m³</v>
      </c>
      <c r="C20" t="str">
        <v>VB</v>
      </c>
      <c r="E20" s="4">
        <f>K20</f>
        <v>466.6666666666667</v>
      </c>
      <c r="F20" s="4">
        <f>D20*E20</f>
        <v>0</v>
      </c>
      <c r="H20" s="2">
        <f>$J$4</f>
        <v>0.75</v>
      </c>
      <c r="I20" s="4">
        <v>0</v>
      </c>
      <c r="J20" s="4">
        <v>350</v>
      </c>
      <c r="K20" s="4">
        <f>(I20+J20)/H20</f>
        <v>466.6666666666667</v>
      </c>
      <c r="L20" s="4">
        <f>K20*D20</f>
        <v>0</v>
      </c>
    </row>
    <row r="21" hidden="1">
      <c r="A21" t="str">
        <v>2.3</v>
      </c>
      <c r="B21" t="str">
        <v>Fornecimento de locação de equipamentos - Máquita, lixadeira, andaime e martelete até 10 kg</v>
      </c>
      <c r="C21" t="str">
        <v>VB</v>
      </c>
      <c r="E21" s="4">
        <f>K21</f>
        <v>400</v>
      </c>
      <c r="F21" s="4">
        <f>D21*E21</f>
        <v>0</v>
      </c>
      <c r="H21" s="2">
        <f>$J$4</f>
        <v>0.75</v>
      </c>
      <c r="I21" s="4">
        <v>0</v>
      </c>
      <c r="J21" s="4">
        <v>300</v>
      </c>
      <c r="K21" s="4">
        <f>(I21+J21)/H21</f>
        <v>400</v>
      </c>
      <c r="L21" s="4">
        <f>K21*D21</f>
        <v>0</v>
      </c>
    </row>
    <row r="22" hidden="1"/>
    <row r="23">
      <c r="A23">
        <v>1</v>
      </c>
      <c r="B23" t="str">
        <v>PINTURA EM CIMENTO QUEIMADO</v>
      </c>
      <c r="F23" s="4">
        <f>SUM(F24:F33)</f>
        <v>1251.6</v>
      </c>
      <c r="H23" s="2">
        <v>1</v>
      </c>
      <c r="I23" s="4">
        <v>0</v>
      </c>
      <c r="J23" s="4">
        <v>0</v>
      </c>
      <c r="K23" s="4">
        <f>(I23+J23)/H23</f>
        <v>0</v>
      </c>
      <c r="L23" s="4">
        <f>K23*D23</f>
        <v>0</v>
      </c>
    </row>
    <row r="24">
      <c r="A24" t="str">
        <v>1.1</v>
      </c>
      <c r="B24" t="str">
        <v>Fornecimento de material e mão de obra para pintura em cimento queimado - Considerado uso de Suvinil ou similar</v>
      </c>
      <c r="C24" t="str">
        <v>m2</v>
      </c>
      <c r="D24" s="2">
        <v>4.47</v>
      </c>
      <c r="E24" s="4">
        <f>K24</f>
        <v>280</v>
      </c>
      <c r="F24" s="4">
        <f>D24*E24</f>
        <v>1251.6</v>
      </c>
      <c r="H24" s="2">
        <f>$J$4</f>
        <v>0.75</v>
      </c>
      <c r="I24" s="4">
        <v>60</v>
      </c>
      <c r="J24" s="4">
        <v>150</v>
      </c>
      <c r="K24" s="4">
        <f>(I24+J24)/H24</f>
        <v>280</v>
      </c>
      <c r="L24" s="4">
        <f>K24*D24</f>
        <v>1251.6</v>
      </c>
    </row>
    <row r="25" hidden="1">
      <c r="A25" t="str">
        <v>3.2</v>
      </c>
      <c r="B25" t="str">
        <v>Fornecimento de material e mão de obra para retirada do piso existente - Considerado sala principal, banheiros e DML</v>
      </c>
      <c r="C25" t="str">
        <v>m2</v>
      </c>
      <c r="E25" s="4">
        <f>K25</f>
        <v>24</v>
      </c>
      <c r="F25" s="4">
        <f>D25*E25</f>
        <v>0</v>
      </c>
      <c r="H25" s="2">
        <f>$J$4</f>
        <v>0.75</v>
      </c>
      <c r="I25" s="4">
        <v>18</v>
      </c>
      <c r="J25" s="4">
        <v>0</v>
      </c>
      <c r="K25" s="4">
        <f>(I25+J25)/H25</f>
        <v>24</v>
      </c>
      <c r="L25" s="4">
        <f>K25*D25</f>
        <v>0</v>
      </c>
    </row>
    <row r="26" hidden="1">
      <c r="A26" t="str">
        <v>3.3</v>
      </c>
      <c r="B26" t="str">
        <v>Fornecimento de material e mão de obra para demolição de bandeira de porta</v>
      </c>
      <c r="C26" t="str">
        <v>VB</v>
      </c>
      <c r="E26" s="4">
        <f>K26</f>
        <v>200</v>
      </c>
      <c r="F26" s="4">
        <f>D26*E26</f>
        <v>0</v>
      </c>
      <c r="H26" s="2">
        <v>1</v>
      </c>
      <c r="I26" s="4">
        <v>200</v>
      </c>
      <c r="J26" s="4">
        <v>0</v>
      </c>
      <c r="K26" s="4">
        <f>(I26+J26)/H26</f>
        <v>200</v>
      </c>
      <c r="L26" s="4">
        <f>K26*D26</f>
        <v>0</v>
      </c>
    </row>
    <row r="27" hidden="1">
      <c r="A27" t="str">
        <v>3.4</v>
      </c>
      <c r="B27" t="str">
        <v>Fornecimento de mão de obra para transporte vertical de entulho -  Considerado transporte até a rua paralela ao prédio</v>
      </c>
      <c r="C27" t="str">
        <v>VB</v>
      </c>
      <c r="E27" s="4">
        <f>K27</f>
        <v>533.3333333333334</v>
      </c>
      <c r="F27" s="4">
        <f>D27*E27</f>
        <v>0</v>
      </c>
      <c r="H27" s="2">
        <f>$J$4</f>
        <v>0.75</v>
      </c>
      <c r="I27" s="4">
        <v>400</v>
      </c>
      <c r="J27" s="4">
        <v>0</v>
      </c>
      <c r="K27" s="4">
        <f>(I27+J27)/H27</f>
        <v>533.3333333333334</v>
      </c>
      <c r="L27" s="4">
        <f>K27*D27</f>
        <v>0</v>
      </c>
    </row>
    <row r="28" hidden="1">
      <c r="A28" t="str">
        <v>3.5</v>
      </c>
      <c r="B28" t="str">
        <v>Retirada e descarte de papel de parede</v>
      </c>
      <c r="C28" t="str">
        <v>VB</v>
      </c>
      <c r="E28" s="4">
        <f>K28</f>
        <v>266.6666666666667</v>
      </c>
      <c r="F28" s="4">
        <f>D28*E28</f>
        <v>0</v>
      </c>
      <c r="H28" s="2">
        <f>$J$4</f>
        <v>0.75</v>
      </c>
      <c r="I28" s="4">
        <v>200</v>
      </c>
      <c r="J28" s="4">
        <v>0</v>
      </c>
      <c r="K28" s="4">
        <f>(I28+J28)/H28</f>
        <v>266.6666666666667</v>
      </c>
      <c r="L28" s="4">
        <f>K28*D28</f>
        <v>0</v>
      </c>
    </row>
    <row r="29" hidden="1">
      <c r="A29" t="str">
        <v>3.6</v>
      </c>
      <c r="B29" t="str">
        <v xml:space="preserve">Retirada de louças, metais e espelhos </v>
      </c>
      <c r="C29" t="str">
        <v>VB</v>
      </c>
      <c r="E29" s="4">
        <f>K29</f>
        <v>333.3333333333333</v>
      </c>
      <c r="F29" s="4">
        <f>D29*E29</f>
        <v>0</v>
      </c>
      <c r="H29" s="2">
        <f>$J$4</f>
        <v>0.75</v>
      </c>
      <c r="I29" s="4">
        <v>250</v>
      </c>
      <c r="J29" s="4">
        <v>0</v>
      </c>
      <c r="K29" s="4">
        <f>(I29+J29)/H29</f>
        <v>333.3333333333333</v>
      </c>
      <c r="L29" s="4">
        <f>K29*D29</f>
        <v>0</v>
      </c>
    </row>
    <row r="30" hidden="1">
      <c r="A30" t="str">
        <v>3.7</v>
      </c>
      <c r="B30" t="str">
        <v>Demolição de bancadas em granito, gabinetes e tanque</v>
      </c>
      <c r="C30" t="str">
        <v>VB</v>
      </c>
      <c r="E30" s="4">
        <f>K30</f>
        <v>200</v>
      </c>
      <c r="F30" s="4">
        <f>D30*E30</f>
        <v>0</v>
      </c>
      <c r="H30" s="2">
        <f>$J$4</f>
        <v>0.75</v>
      </c>
      <c r="I30" s="4">
        <v>150</v>
      </c>
      <c r="J30" s="4">
        <v>0</v>
      </c>
      <c r="K30" s="4">
        <f>(I30+J30)/H30</f>
        <v>200</v>
      </c>
      <c r="L30" s="4">
        <f>K30*D30</f>
        <v>0</v>
      </c>
    </row>
    <row r="31" hidden="1">
      <c r="A31" t="str">
        <v>3.8</v>
      </c>
      <c r="B31" t="str">
        <v xml:space="preserve">Retirada e descarte de portas com batente </v>
      </c>
      <c r="C31" t="str">
        <v>VB</v>
      </c>
      <c r="E31" s="4">
        <f>K31</f>
        <v>133.33333333333334</v>
      </c>
      <c r="F31" s="4">
        <f>D31*E31</f>
        <v>0</v>
      </c>
      <c r="H31" s="2">
        <f>$J$4</f>
        <v>0.75</v>
      </c>
      <c r="I31" s="4">
        <v>100</v>
      </c>
      <c r="J31" s="4">
        <v>0</v>
      </c>
      <c r="K31" s="4">
        <f>(I31+J31)/H31</f>
        <v>133.33333333333334</v>
      </c>
      <c r="L31" s="4">
        <f>K31*D31</f>
        <v>0</v>
      </c>
    </row>
    <row r="32" hidden="1">
      <c r="A32" t="str">
        <v>3.9</v>
      </c>
      <c r="B32" t="str">
        <v xml:space="preserve">Demolição parede área dos mictórios - Considerado demolição e isolamento hidráulico </v>
      </c>
      <c r="C32" t="str">
        <v>VB</v>
      </c>
      <c r="E32" s="4">
        <f>K32</f>
        <v>1066.6666666666667</v>
      </c>
      <c r="F32" s="4">
        <f>D32*E32</f>
        <v>0</v>
      </c>
      <c r="H32" s="2">
        <f>$J$4</f>
        <v>0.75</v>
      </c>
      <c r="I32" s="4">
        <v>600</v>
      </c>
      <c r="J32" s="4">
        <v>200</v>
      </c>
      <c r="K32" s="4">
        <f>(I32+J32)/H32</f>
        <v>1066.6666666666667</v>
      </c>
      <c r="L32" s="4">
        <f>K32*D32</f>
        <v>0</v>
      </c>
    </row>
    <row r="33" hidden="1">
      <c r="A33" t="str">
        <v>3.10</v>
      </c>
      <c r="B33" t="str">
        <v>Fornecimento de mão de obra para retirada e descarte do rodapé</v>
      </c>
      <c r="C33" t="str">
        <v>vb</v>
      </c>
      <c r="E33" s="4">
        <f>K33</f>
        <v>320</v>
      </c>
      <c r="F33" s="4">
        <f>D33*E33</f>
        <v>0</v>
      </c>
      <c r="H33" s="2">
        <f>$J$4</f>
        <v>0.75</v>
      </c>
      <c r="I33" s="4">
        <v>240</v>
      </c>
      <c r="K33" s="4">
        <f>(I33+J33)/H33</f>
        <v>320</v>
      </c>
      <c r="L33" s="4">
        <f>K33*D33</f>
        <v>0</v>
      </c>
    </row>
    <row r="34"/>
    <row r="35">
      <c r="A35">
        <v>2</v>
      </c>
      <c r="B35" t="str">
        <v>PORTAS</v>
      </c>
      <c r="F35" s="4">
        <f>SUM(F36:F40)</f>
        <v>3691.9999999999995</v>
      </c>
      <c r="H35" s="2">
        <v>1</v>
      </c>
      <c r="I35" s="4">
        <v>0</v>
      </c>
      <c r="J35" s="4">
        <v>0</v>
      </c>
      <c r="K35" s="4">
        <f>(I35+J35)/H35</f>
        <v>0</v>
      </c>
      <c r="L35" s="4">
        <f>K35*D35</f>
        <v>0</v>
      </c>
    </row>
    <row r="36">
      <c r="A36" t="str">
        <v>2.1</v>
      </c>
      <c r="B36" t="str">
        <v>Fornecimento de mão de obra para instalação de 4 maçanetas - Considerado seguir o padrão existente com alteração de cor para preto</v>
      </c>
      <c r="C36" t="str">
        <v>UNID</v>
      </c>
      <c r="D36" s="2">
        <v>4</v>
      </c>
      <c r="E36" s="4">
        <f>K36</f>
        <v>293.3333333333333</v>
      </c>
      <c r="F36" s="4">
        <f>D36*E36</f>
        <v>1173.3333333333333</v>
      </c>
      <c r="H36" s="2">
        <f>$J$4</f>
        <v>0.75</v>
      </c>
      <c r="I36" s="4">
        <v>50</v>
      </c>
      <c r="J36" s="4">
        <v>170</v>
      </c>
      <c r="K36" s="4">
        <f>(I36+J36)/H36</f>
        <v>293.3333333333333</v>
      </c>
      <c r="L36" s="4">
        <f>K36*D36</f>
        <v>1173.3333333333333</v>
      </c>
    </row>
    <row r="37">
      <c r="A37" t="str">
        <v>2.2</v>
      </c>
      <c r="B37" t="str">
        <v>Fornecimento de material e mão de obra para instalação de porta de giro - Considerado na área de serviço</v>
      </c>
      <c r="C37" t="str">
        <v>UNID</v>
      </c>
      <c r="D37" s="2">
        <v>1</v>
      </c>
      <c r="E37" s="4">
        <f>K37</f>
        <v>1520</v>
      </c>
      <c r="F37" s="4">
        <f>D37*E37</f>
        <v>1520</v>
      </c>
      <c r="H37" s="2">
        <f>$J$4</f>
        <v>0.75</v>
      </c>
      <c r="I37" s="4">
        <v>240</v>
      </c>
      <c r="J37" s="4">
        <v>900</v>
      </c>
      <c r="K37" s="4">
        <f>(I37+J37)/H37</f>
        <v>1520</v>
      </c>
      <c r="L37" s="4">
        <f>K37*D37</f>
        <v>1520</v>
      </c>
    </row>
    <row r="38">
      <c r="A38" t="str">
        <v>2.3</v>
      </c>
      <c r="B38" t="str">
        <v>Fornecimento de material e mão de obra para instalação de folha de porta - Considerado na área do lavabo sala diretoria</v>
      </c>
      <c r="C38" t="str">
        <v>UNID</v>
      </c>
      <c r="D38" s="2">
        <v>1</v>
      </c>
      <c r="E38" s="4">
        <f>K38</f>
        <v>998.6666666666666</v>
      </c>
      <c r="F38" s="4">
        <f>D38*E38</f>
        <v>998.6666666666666</v>
      </c>
      <c r="H38" s="2">
        <v>0.75</v>
      </c>
      <c r="I38" s="4">
        <v>240</v>
      </c>
      <c r="J38" s="4">
        <v>509</v>
      </c>
      <c r="K38" s="4">
        <f>(I38+J38)/H38</f>
        <v>998.6666666666666</v>
      </c>
      <c r="L38" s="4">
        <f>K38*D38</f>
        <v>998.6666666666666</v>
      </c>
    </row>
    <row r="39">
      <c r="A39" t="str">
        <v>2.4</v>
      </c>
      <c r="B39" t="str">
        <v>Fornecimento de mão de obra para remoção e descarte da porta acesso sala diretoria</v>
      </c>
      <c r="C39" t="str">
        <v>UNID</v>
      </c>
      <c r="D39" s="2">
        <v>1</v>
      </c>
      <c r="E39" s="4">
        <f>K39</f>
        <v>0</v>
      </c>
      <c r="F39" s="4">
        <f>D39*E39</f>
        <v>0</v>
      </c>
      <c r="H39" s="2">
        <v>1</v>
      </c>
      <c r="I39" s="4">
        <v>0</v>
      </c>
      <c r="J39" s="4">
        <v>0</v>
      </c>
      <c r="K39" s="4">
        <f>(I39+J39)/H39</f>
        <v>0</v>
      </c>
      <c r="L39" s="4">
        <f>K39*D39</f>
        <v>0</v>
      </c>
    </row>
    <row r="40"/>
    <row r="41">
      <c r="A41">
        <v>3</v>
      </c>
      <c r="B41" t="str">
        <v>ELÉTRICA</v>
      </c>
      <c r="F41" s="4">
        <f>SUM(F42:F52)</f>
        <v>720</v>
      </c>
    </row>
    <row r="42" hidden="1">
      <c r="A42" t="str">
        <v>5.1</v>
      </c>
      <c r="B42" t="str">
        <v>Fornecimento de mão de obra para remoção das luminárias - Considerado remoção para reaproveitamento das luminárias indicadas</v>
      </c>
      <c r="C42" t="str">
        <v>VB</v>
      </c>
      <c r="E42" s="4">
        <f>K42</f>
        <v>600</v>
      </c>
      <c r="F42" s="4">
        <f>D42*E42</f>
        <v>0</v>
      </c>
      <c r="H42" s="2">
        <f>$J$4</f>
        <v>0.75</v>
      </c>
      <c r="I42" s="4">
        <v>450</v>
      </c>
      <c r="J42" s="4">
        <v>0</v>
      </c>
      <c r="K42" s="4">
        <f>(I42+J42)/H42</f>
        <v>600</v>
      </c>
      <c r="L42" s="4">
        <f>K42*D42</f>
        <v>0</v>
      </c>
    </row>
    <row r="43" hidden="1">
      <c r="A43" t="str">
        <v>5.2</v>
      </c>
      <c r="B43" t="str">
        <v xml:space="preserve">Fornecimento de material e mão de obra para instalação de tomadas de piso - Material considerado infra seca e cabos com certificação antichamas </v>
      </c>
      <c r="C43" t="str">
        <v>UNID.</v>
      </c>
      <c r="E43" s="4">
        <f>K43</f>
        <v>266.6666666666667</v>
      </c>
      <c r="F43" s="4">
        <f>D43*E43</f>
        <v>0</v>
      </c>
      <c r="H43" s="2">
        <f>$J$4</f>
        <v>0.75</v>
      </c>
      <c r="I43" s="4">
        <v>150</v>
      </c>
      <c r="J43" s="4">
        <v>50</v>
      </c>
      <c r="K43" s="4">
        <f>(I43+J43)/H43</f>
        <v>266.6666666666667</v>
      </c>
      <c r="L43" s="4">
        <f>K43*D43</f>
        <v>0</v>
      </c>
    </row>
    <row r="44" hidden="1">
      <c r="A44" t="str">
        <v>5.3</v>
      </c>
      <c r="B44" t="str">
        <v xml:space="preserve">Fornecimento de material e mão de obra para adequação do circuito de iluminação geral - Considerado utilização dos quadros existentes. Material considerado infra seca e cabos com certificação antichamas </v>
      </c>
      <c r="C44" t="str">
        <v>UNID.</v>
      </c>
      <c r="E44" s="4">
        <f>K44</f>
        <v>180</v>
      </c>
      <c r="F44" s="4">
        <f>D44*E44</f>
        <v>0</v>
      </c>
      <c r="H44" s="2">
        <f>$J$4</f>
        <v>0.75</v>
      </c>
      <c r="I44" s="4">
        <v>100</v>
      </c>
      <c r="J44" s="4">
        <v>35</v>
      </c>
      <c r="K44" s="4">
        <f>(I44+J44)/H44</f>
        <v>180</v>
      </c>
      <c r="L44" s="4">
        <f>K44*D44</f>
        <v>0</v>
      </c>
    </row>
    <row r="45" hidden="1">
      <c r="A45" t="str">
        <v>5.4</v>
      </c>
      <c r="B45" t="str">
        <v>Fornecimento de material e mão de obra para adequação do quadro de iluminação existente  - Considerado a utilização do mesmo espaço físico sem movimentação do quadro. Material inclusos Disjuntores, terminais, barramento pente.</v>
      </c>
      <c r="C45" t="str">
        <v>VB</v>
      </c>
      <c r="E45" s="4">
        <f>K45</f>
        <v>2266.6666666666665</v>
      </c>
      <c r="F45" s="4">
        <f>D45*E45</f>
        <v>0</v>
      </c>
      <c r="H45" s="2">
        <f>$J$4</f>
        <v>0.75</v>
      </c>
      <c r="I45" s="4">
        <v>1200</v>
      </c>
      <c r="J45" s="4">
        <v>500</v>
      </c>
      <c r="K45" s="4">
        <f>(I45+J45)/H45</f>
        <v>2266.6666666666665</v>
      </c>
      <c r="L45" s="4">
        <f>K45*D45</f>
        <v>0</v>
      </c>
    </row>
    <row r="46" hidden="1">
      <c r="A46" t="str">
        <v>5.5</v>
      </c>
      <c r="B46" t="str">
        <v>Fornecimento de material e mão de obra para instalacão de fitas de LED. - Considerado recepção e logo compra da fita led não incluso</v>
      </c>
      <c r="C46" t="str">
        <v>VB</v>
      </c>
      <c r="E46" s="4">
        <f>K46</f>
        <v>1066.6666666666667</v>
      </c>
      <c r="F46" s="4">
        <f>D46*E46</f>
        <v>0</v>
      </c>
      <c r="H46" s="2">
        <f>$J$4</f>
        <v>0.75</v>
      </c>
      <c r="I46" s="4">
        <v>800</v>
      </c>
      <c r="K46" s="4">
        <f>(I46+J46)/H46</f>
        <v>1066.6666666666667</v>
      </c>
      <c r="L46" s="4">
        <f>K46*D46</f>
        <v>0</v>
      </c>
    </row>
    <row r="47" hidden="1">
      <c r="A47" t="str">
        <v>5.6</v>
      </c>
      <c r="B47" t="str">
        <v>Fornecimento de material e mão de obra para instalacão de pendentes. -  Não considerado a compra da luminária.</v>
      </c>
      <c r="C47" t="str">
        <v>UNID.</v>
      </c>
      <c r="E47" s="4">
        <f>K47</f>
        <v>180</v>
      </c>
      <c r="F47" s="4">
        <f>D47*E47</f>
        <v>0</v>
      </c>
      <c r="H47" s="2">
        <f>$J$4</f>
        <v>0.75</v>
      </c>
      <c r="I47" s="4">
        <v>100</v>
      </c>
      <c r="J47" s="4">
        <v>35</v>
      </c>
      <c r="K47" s="4">
        <f>(I47+J47)/H47</f>
        <v>180</v>
      </c>
      <c r="L47" s="4">
        <f>K47*D47</f>
        <v>0</v>
      </c>
    </row>
    <row r="48">
      <c r="A48" t="str">
        <v>3.1</v>
      </c>
      <c r="B48" t="str">
        <v>Fornecimento de material e mão de obra para instalacão de arandela sala diretoria e recepção. -  Não considerado a compra da luminária.</v>
      </c>
      <c r="C48" t="str">
        <v>UNID.</v>
      </c>
      <c r="D48" s="2">
        <v>4</v>
      </c>
      <c r="E48" s="4">
        <f>K48</f>
        <v>180</v>
      </c>
      <c r="F48" s="4">
        <f>D48*E48</f>
        <v>720</v>
      </c>
      <c r="H48" s="2">
        <f>$J$4</f>
        <v>0.75</v>
      </c>
      <c r="I48" s="4">
        <v>100</v>
      </c>
      <c r="J48" s="4">
        <v>35</v>
      </c>
      <c r="K48" s="4">
        <f>(I48+J48)/H48</f>
        <v>180</v>
      </c>
      <c r="L48" s="4">
        <f>K48*D48</f>
        <v>720</v>
      </c>
    </row>
    <row r="49" hidden="1">
      <c r="A49" t="str">
        <v>3.2</v>
      </c>
      <c r="B49" t="str">
        <v>Fornecimento de material e mão de obra para instalação de luminaria tipo plafon -  Condiderado o mesmo modelo existente, infra seca e cabos antichamas</v>
      </c>
      <c r="C49" t="str">
        <v>UNID.</v>
      </c>
      <c r="E49" s="4">
        <f>K49</f>
        <v>266.6666666666667</v>
      </c>
      <c r="F49" s="4">
        <f>D49*E49</f>
        <v>0</v>
      </c>
      <c r="H49" s="2">
        <f>$J$4</f>
        <v>0.75</v>
      </c>
      <c r="I49" s="4">
        <v>150</v>
      </c>
      <c r="J49" s="4">
        <v>50</v>
      </c>
      <c r="K49" s="4">
        <f>(I49+J49)/H49</f>
        <v>266.6666666666667</v>
      </c>
      <c r="L49" s="4">
        <f>K49*D49</f>
        <v>0</v>
      </c>
    </row>
    <row r="50" hidden="1">
      <c r="A50" t="str">
        <v>3.3</v>
      </c>
      <c r="B50" t="str">
        <v>Fornecimento de material e mão de obra para pontos de tomadas nas mesas -  Considerado 3 pontos por ponto de atendimento e furo técnico para passagem de cabos</v>
      </c>
      <c r="C50" t="str">
        <v>UNID.</v>
      </c>
      <c r="E50" s="4">
        <f>K50</f>
        <v>180</v>
      </c>
      <c r="F50" s="4">
        <f>D50*E50</f>
        <v>0</v>
      </c>
      <c r="H50" s="2">
        <f>$J$4</f>
        <v>0.75</v>
      </c>
      <c r="I50" s="4">
        <v>100</v>
      </c>
      <c r="J50" s="4">
        <v>35</v>
      </c>
      <c r="K50" s="4">
        <f>(I50+J50)/H50</f>
        <v>180</v>
      </c>
      <c r="L50" s="4">
        <f>K50*D50</f>
        <v>0</v>
      </c>
    </row>
    <row r="51" hidden="1">
      <c r="A51" t="str">
        <v>3.4</v>
      </c>
      <c r="B51" t="str">
        <v>Fornecimento de material e mão de obra para pontos de acesso</v>
      </c>
      <c r="C51" t="str">
        <v>UNID.</v>
      </c>
      <c r="E51" s="4">
        <f>K51</f>
        <v>180</v>
      </c>
      <c r="F51" s="4">
        <f>D51*E51</f>
        <v>0</v>
      </c>
      <c r="H51" s="2">
        <v>1</v>
      </c>
      <c r="I51" s="4">
        <v>180</v>
      </c>
      <c r="K51" s="4">
        <f>(I51+J51)/H51</f>
        <v>180</v>
      </c>
      <c r="L51" s="4">
        <f>K51*D51</f>
        <v>0</v>
      </c>
    </row>
    <row r="52" hidden="1">
      <c r="A52" t="str">
        <v>3.5</v>
      </c>
      <c r="B52" t="str">
        <v xml:space="preserve">Fornecimento de material e mão de obra para adequação de tomadas </v>
      </c>
      <c r="C52" t="str">
        <v>UNID.</v>
      </c>
      <c r="E52" s="4">
        <f>K52</f>
        <v>173.33333333333334</v>
      </c>
      <c r="F52" s="4">
        <f>D52*E52</f>
        <v>0</v>
      </c>
      <c r="H52" s="2">
        <f>$J$4</f>
        <v>0.75</v>
      </c>
      <c r="I52" s="4">
        <v>90</v>
      </c>
      <c r="J52" s="4">
        <v>40</v>
      </c>
      <c r="K52" s="4">
        <f>(I52+J52)/H52</f>
        <v>173.33333333333334</v>
      </c>
      <c r="L52" s="4">
        <f>K52*D52</f>
        <v>0</v>
      </c>
    </row>
    <row r="53" hidden="1">
      <c r="A53" t="str">
        <v>3.6</v>
      </c>
    </row>
    <row r="54">
      <c r="A54" t="str">
        <v>3.7</v>
      </c>
      <c r="B54" t="str">
        <v xml:space="preserve">Fornecimento de material e mão de obra para instalação de reforço do pendente sala diretoria </v>
      </c>
      <c r="C54" t="str">
        <v>VB</v>
      </c>
      <c r="D54" s="2">
        <v>1</v>
      </c>
      <c r="E54" s="4">
        <v>0</v>
      </c>
      <c r="F54" s="4">
        <v>0</v>
      </c>
    </row>
    <row r="55">
      <c r="A55" t="str">
        <v>3.8</v>
      </c>
      <c r="B55" t="str">
        <v xml:space="preserve">Fornecimento de material e mão de obra para instalação do ponto de elétrica arcondicionado </v>
      </c>
      <c r="C55" t="str">
        <v>VB</v>
      </c>
      <c r="D55" s="2">
        <v>1</v>
      </c>
      <c r="E55" s="4">
        <v>0</v>
      </c>
      <c r="F55" s="4">
        <v>0</v>
      </c>
    </row>
    <row r="56"/>
    <row r="57">
      <c r="A57">
        <v>4</v>
      </c>
      <c r="B57" t="str">
        <v>SOM</v>
      </c>
      <c r="F57" s="4">
        <f>SUM(F58:F67)</f>
        <v>2496</v>
      </c>
    </row>
    <row r="58">
      <c r="A58" t="str">
        <v>4.1</v>
      </c>
      <c r="B58" t="str">
        <v>Fornecimento e instalação de infraestrutura para som ambinete - Considerado compra de equipamentos e infra estrutura</v>
      </c>
      <c r="C58" t="str">
        <v>VB</v>
      </c>
      <c r="D58" s="2">
        <v>1</v>
      </c>
      <c r="E58" s="4">
        <f>K58</f>
        <v>1600</v>
      </c>
      <c r="F58" s="4">
        <f>D58*E58</f>
        <v>1600</v>
      </c>
      <c r="H58" s="2">
        <f>$J$4</f>
        <v>0.75</v>
      </c>
      <c r="I58" s="4">
        <v>300</v>
      </c>
      <c r="J58" s="4">
        <v>900</v>
      </c>
      <c r="K58" s="4">
        <f>(I58+J58)/H58</f>
        <v>1600</v>
      </c>
      <c r="L58" s="4">
        <f>K58*D58</f>
        <v>1600</v>
      </c>
    </row>
    <row r="59">
      <c r="A59" t="str">
        <v>4.2</v>
      </c>
      <c r="B59" t="str">
        <v>Fornecimento de material e mão de obra instalação de alto falantes de embuir -  Considerado alto falante e arandela de acabamento.</v>
      </c>
      <c r="C59" t="str">
        <v>UNID.</v>
      </c>
      <c r="D59" s="2">
        <v>2</v>
      </c>
      <c r="E59" s="4">
        <f>K59</f>
        <v>448</v>
      </c>
      <c r="F59" s="4">
        <f>D59*E59</f>
        <v>896</v>
      </c>
      <c r="H59" s="2">
        <f>$J$4</f>
        <v>0.75</v>
      </c>
      <c r="I59" s="4">
        <v>110</v>
      </c>
      <c r="J59" s="4">
        <v>226</v>
      </c>
      <c r="K59" s="4">
        <f>(I59+J59)/H59</f>
        <v>448</v>
      </c>
      <c r="L59" s="4">
        <f>K59*D59</f>
        <v>896</v>
      </c>
    </row>
    <row r="60" hidden="1">
      <c r="A60" t="str">
        <v>6.3</v>
      </c>
      <c r="B60" t="str">
        <v>Fornecimento e instalação de patch cord para realização do link entre patch panel e switch - Considerado patch cord CAT6</v>
      </c>
      <c r="C60" t="str">
        <v>UNID.</v>
      </c>
      <c r="E60" s="4">
        <f>K60</f>
        <v>80</v>
      </c>
      <c r="F60" s="4">
        <f>D60*E60</f>
        <v>0</v>
      </c>
      <c r="H60" s="2">
        <f>$J$4</f>
        <v>0.75</v>
      </c>
      <c r="I60" s="4">
        <v>0</v>
      </c>
      <c r="J60" s="4">
        <v>60</v>
      </c>
      <c r="K60" s="4">
        <f>(I60+J60)/H60</f>
        <v>80</v>
      </c>
      <c r="L60" s="4">
        <f>K60*D60</f>
        <v>0</v>
      </c>
    </row>
    <row r="61" hidden="1">
      <c r="A61" t="str">
        <v>6.4</v>
      </c>
      <c r="B61" t="str">
        <v>Fornecimento de material e mão de obra para certificação e identificação dos pontos de rede novos</v>
      </c>
      <c r="C61" t="str">
        <v>VB</v>
      </c>
      <c r="E61" s="4">
        <f>K61</f>
        <v>2266.6666666666665</v>
      </c>
      <c r="F61" s="4">
        <f>D61*E61</f>
        <v>0</v>
      </c>
      <c r="H61" s="2">
        <f>$J$4</f>
        <v>0.75</v>
      </c>
      <c r="I61" s="4">
        <v>1200</v>
      </c>
      <c r="J61" s="4">
        <v>500</v>
      </c>
      <c r="K61" s="4">
        <f>(I61+J61)/H61</f>
        <v>2266.6666666666665</v>
      </c>
      <c r="L61" s="4">
        <f>K61*D61</f>
        <v>0</v>
      </c>
    </row>
    <row r="62" hidden="1">
      <c r="A62" t="str">
        <v>6.5</v>
      </c>
      <c r="B62" t="str">
        <v>Fornecimento e instalação de patch panel  48 posições - Considerado patch panel  de 48 posições descarregado</v>
      </c>
      <c r="C62" t="str">
        <v>VB</v>
      </c>
      <c r="E62" s="4">
        <f>K62</f>
        <v>2266.6666666666665</v>
      </c>
      <c r="F62" s="4">
        <f>D62*E62</f>
        <v>0</v>
      </c>
      <c r="H62" s="2">
        <f>$J$4</f>
        <v>0.75</v>
      </c>
      <c r="I62" s="4">
        <v>1200</v>
      </c>
      <c r="J62" s="4">
        <v>500</v>
      </c>
      <c r="K62" s="4">
        <f>(I62+J62)/H62</f>
        <v>2266.6666666666665</v>
      </c>
      <c r="L62" s="4">
        <f>K62*D62</f>
        <v>0</v>
      </c>
    </row>
    <row r="63" hidden="1">
      <c r="A63" t="str">
        <v>6.6</v>
      </c>
      <c r="B63" t="str">
        <v>Fornecimento de material e mão de obra para montagem do rack - Considerado Rack Servidor Piso 44x670</v>
      </c>
      <c r="C63" t="str">
        <v>VB</v>
      </c>
      <c r="E63" s="4">
        <f>K63</f>
        <v>2266.6666666666665</v>
      </c>
      <c r="F63" s="4">
        <f>D63*E63</f>
        <v>0</v>
      </c>
      <c r="H63" s="2">
        <f>$J$4</f>
        <v>0.75</v>
      </c>
      <c r="I63" s="4">
        <v>1200</v>
      </c>
      <c r="J63" s="4">
        <v>500</v>
      </c>
      <c r="K63" s="4">
        <f>(I63+J63)/H63</f>
        <v>2266.6666666666665</v>
      </c>
      <c r="L63" s="4">
        <f>K63*D63</f>
        <v>0</v>
      </c>
    </row>
    <row r="64" hidden="1">
      <c r="A64" t="str">
        <v>6.7</v>
      </c>
      <c r="B64" t="str">
        <v>Fornecimento de material e mão de obra para montagem Switch TP-Link TL-S- Considero switch para 48 posições</v>
      </c>
      <c r="C64" t="str">
        <v>VB</v>
      </c>
      <c r="E64" s="4">
        <f>K64</f>
        <v>2266.6666666666665</v>
      </c>
      <c r="F64" s="4">
        <f>D64*E64</f>
        <v>0</v>
      </c>
      <c r="H64" s="2">
        <f>$J$4</f>
        <v>0.75</v>
      </c>
      <c r="I64" s="4">
        <v>1200</v>
      </c>
      <c r="J64" s="4">
        <v>500</v>
      </c>
      <c r="K64" s="4">
        <f>(I64+J64)/H64</f>
        <v>2266.6666666666665</v>
      </c>
      <c r="L64" s="4">
        <f>K64*D64</f>
        <v>0</v>
      </c>
    </row>
    <row r="65" hidden="1">
      <c r="A65" t="str">
        <v>6.8</v>
      </c>
      <c r="B65" t="str">
        <v xml:space="preserve">Fornecimento de material e mão de obra para execução de pontos de telefonia - Considerado um por ponto de atendimento </v>
      </c>
      <c r="C65" t="str">
        <v>UNID.</v>
      </c>
      <c r="E65" s="4">
        <f>K65</f>
        <v>448</v>
      </c>
      <c r="F65" s="4">
        <f>D65*E65</f>
        <v>0</v>
      </c>
      <c r="H65" s="2">
        <v>1</v>
      </c>
      <c r="I65" s="4">
        <v>448</v>
      </c>
      <c r="J65" s="4">
        <v>0</v>
      </c>
      <c r="K65" s="4">
        <f>(I65+J65)/H65</f>
        <v>448</v>
      </c>
      <c r="L65" s="4">
        <f>K65*D65</f>
        <v>0</v>
      </c>
    </row>
    <row r="66" hidden="1">
      <c r="A66" t="str">
        <v>6.9</v>
      </c>
      <c r="B66" t="str">
        <v>Fornecimento de material e mão de obra para pontos de acesso</v>
      </c>
      <c r="C66" t="str">
        <v>UNID.</v>
      </c>
      <c r="E66" s="4">
        <f>K66</f>
        <v>190</v>
      </c>
      <c r="F66" s="4">
        <f>D66*E66</f>
        <v>0</v>
      </c>
      <c r="H66" s="2">
        <v>1</v>
      </c>
      <c r="I66" s="4">
        <v>180</v>
      </c>
      <c r="J66" s="4">
        <v>10</v>
      </c>
      <c r="K66" s="4">
        <f>(I66+J66)/H66</f>
        <v>190</v>
      </c>
      <c r="L66" s="4">
        <f>K66*D66</f>
        <v>0</v>
      </c>
    </row>
    <row r="67" hidden="1">
      <c r="A67" t="str">
        <v>6.10</v>
      </c>
      <c r="B67" t="str">
        <v xml:space="preserve">Fornecimento de material e mão de obra para passagem de HDMI para TV e Mesa de reunião </v>
      </c>
      <c r="C67" t="str">
        <v>UNID.</v>
      </c>
      <c r="E67" s="4">
        <f>K67</f>
        <v>533.3333333333334</v>
      </c>
      <c r="F67" s="4">
        <f>D67*E67</f>
        <v>0</v>
      </c>
      <c r="H67" s="2">
        <f>$J$4</f>
        <v>0.75</v>
      </c>
      <c r="I67" s="4">
        <v>300</v>
      </c>
      <c r="J67" s="4">
        <v>100</v>
      </c>
      <c r="K67" s="4">
        <f>(I67+J67)/H67</f>
        <v>533.3333333333334</v>
      </c>
      <c r="L67" s="4">
        <f>K67*D67</f>
        <v>0</v>
      </c>
    </row>
    <row r="68"/>
    <row r="69">
      <c r="A69">
        <v>5</v>
      </c>
      <c r="B69" t="str">
        <v>PISO</v>
      </c>
      <c r="F69" s="4">
        <f>SUM(F70:F76)</f>
        <v>4992</v>
      </c>
    </row>
    <row r="70">
      <c r="A70" t="str">
        <v>5.1</v>
      </c>
      <c r="B70" t="str">
        <v>Fornecimento de mão de obra e material para regularização da área de carpete e vinilico- Considerado uso de argamassa autonivelante e aditivo.</v>
      </c>
      <c r="C70" t="str">
        <v>m2</v>
      </c>
      <c r="D70" s="2">
        <v>96</v>
      </c>
      <c r="E70" s="4">
        <v>52</v>
      </c>
      <c r="F70" s="4">
        <f>D70*E70</f>
        <v>4992</v>
      </c>
      <c r="H70" s="2">
        <f>$J$4</f>
        <v>0.75</v>
      </c>
      <c r="I70" s="4">
        <v>120</v>
      </c>
      <c r="J70" s="4">
        <v>20</v>
      </c>
      <c r="K70" s="4">
        <f>(I70+J70)/H70</f>
        <v>186.66666666666666</v>
      </c>
      <c r="L70" s="4">
        <f>K70*D70</f>
        <v>17920</v>
      </c>
    </row>
    <row r="71" hidden="1">
      <c r="A71" t="str">
        <v>5.2</v>
      </c>
      <c r="B71" t="str">
        <v>Fornecimento de material e mão de obra para impermeabilização das áreas com piso frio</v>
      </c>
      <c r="C71" t="str">
        <v>m2</v>
      </c>
      <c r="E71" s="4">
        <f>K71</f>
        <v>173.33333333333334</v>
      </c>
      <c r="F71" s="4">
        <f>D71*E71</f>
        <v>0</v>
      </c>
      <c r="H71" s="2">
        <f>$J$4</f>
        <v>0.75</v>
      </c>
      <c r="I71" s="4">
        <v>110</v>
      </c>
      <c r="J71" s="4">
        <v>20</v>
      </c>
      <c r="K71" s="4">
        <f>(I71+J71)/H71</f>
        <v>173.33333333333334</v>
      </c>
      <c r="L71" s="4">
        <f>K71*D71</f>
        <v>0</v>
      </c>
    </row>
    <row r="72" hidden="1">
      <c r="A72" t="str">
        <v>5.3</v>
      </c>
      <c r="B72" t="str">
        <v xml:space="preserve">Fornecimento de material e mão de obra para regularização das áreas com piso frio </v>
      </c>
      <c r="C72" t="str">
        <v>m2</v>
      </c>
      <c r="E72" s="4">
        <f>K72</f>
        <v>106.66666666666667</v>
      </c>
      <c r="F72" s="4">
        <f>D72*E72</f>
        <v>0</v>
      </c>
      <c r="H72" s="2">
        <f>$J$4</f>
        <v>0.75</v>
      </c>
      <c r="I72" s="4">
        <v>40</v>
      </c>
      <c r="J72" s="4">
        <v>40</v>
      </c>
      <c r="K72" s="4">
        <f>(I72+J72)/H72</f>
        <v>106.66666666666667</v>
      </c>
      <c r="L72" s="4">
        <f>K72*D72</f>
        <v>0</v>
      </c>
    </row>
    <row r="73" hidden="1">
      <c r="A73" t="str">
        <v>5.4</v>
      </c>
      <c r="B73" t="str">
        <v xml:space="preserve">Fornecimento de material e mão de obra para rasgo no piso - Considerado nas áreas das mesas </v>
      </c>
      <c r="C73" t="str">
        <v>VB</v>
      </c>
      <c r="E73" s="4">
        <f>K73</f>
        <v>400</v>
      </c>
      <c r="F73" s="4">
        <f>D73*E73</f>
        <v>0</v>
      </c>
      <c r="H73" s="2">
        <f>$J$4</f>
        <v>0.75</v>
      </c>
      <c r="I73" s="4">
        <v>300</v>
      </c>
      <c r="J73" s="4">
        <v>0</v>
      </c>
      <c r="K73" s="4">
        <f>(I73+J73)/H73</f>
        <v>400</v>
      </c>
      <c r="L73" s="4">
        <f>K73*D73</f>
        <v>0</v>
      </c>
    </row>
    <row r="74" hidden="1">
      <c r="A74" t="str">
        <v>5.5</v>
      </c>
      <c r="B74" t="str">
        <v xml:space="preserve">Fornecimento de mão de obra para retirada do piso elevado e reinstalação do piso após os trabalhos </v>
      </c>
      <c r="C74" t="str">
        <v>VB</v>
      </c>
      <c r="E74" s="4">
        <f>K74</f>
        <v>640</v>
      </c>
      <c r="F74" s="4">
        <f>D74*E74</f>
        <v>0</v>
      </c>
      <c r="H74" s="2">
        <f>$J$4</f>
        <v>0.75</v>
      </c>
      <c r="I74" s="4">
        <v>480</v>
      </c>
      <c r="J74" s="4">
        <v>0</v>
      </c>
      <c r="K74" s="4">
        <f>(I74+J74)/H74</f>
        <v>640</v>
      </c>
      <c r="L74" s="4">
        <f>K74*D74</f>
        <v>0</v>
      </c>
    </row>
    <row r="75" hidden="1">
      <c r="A75" t="str">
        <v>5.6</v>
      </c>
      <c r="B75" t="str">
        <v xml:space="preserve">Fornecimento de mão de obra para instalação de piso frio - Considerado instalação de porcelanato até 60x60 cm.  </v>
      </c>
      <c r="C75" t="str">
        <v>m2</v>
      </c>
      <c r="E75" s="4">
        <f>K75</f>
        <v>80</v>
      </c>
      <c r="F75" s="4">
        <f>D75*E75</f>
        <v>0</v>
      </c>
      <c r="H75" s="2">
        <f>$J$4</f>
        <v>0.75</v>
      </c>
      <c r="I75" s="4">
        <v>40</v>
      </c>
      <c r="J75" s="4">
        <v>20</v>
      </c>
      <c r="K75" s="4">
        <f>(I75+J75)/H75</f>
        <v>80</v>
      </c>
      <c r="L75" s="4">
        <f>K75*D75</f>
        <v>0</v>
      </c>
    </row>
    <row r="76" hidden="1">
      <c r="A76" t="str">
        <v>5.7</v>
      </c>
      <c r="B76" t="str">
        <v>Fornecimento de mão de obra para instalação de rodapé - Considerado a compra de rodapé 5 cm MDF preto.</v>
      </c>
      <c r="C76" t="str">
        <v>ML</v>
      </c>
      <c r="E76" s="4">
        <f>K76</f>
        <v>80</v>
      </c>
      <c r="F76" s="4">
        <f>D76*E76</f>
        <v>0</v>
      </c>
      <c r="H76" s="2">
        <f>$J$4</f>
        <v>0.75</v>
      </c>
      <c r="I76" s="4">
        <v>40</v>
      </c>
      <c r="J76" s="4">
        <v>20</v>
      </c>
      <c r="K76" s="4">
        <f>(I76+J76)/H76</f>
        <v>80</v>
      </c>
      <c r="L76" s="4">
        <f>K76*D76</f>
        <v>0</v>
      </c>
    </row>
    <row r="77">
      <c r="A77" t="str">
        <v>5.2</v>
      </c>
      <c r="B77" t="str">
        <v xml:space="preserve">Fornecimetno de mão de obra para lixamento do piso existente </v>
      </c>
      <c r="C77" t="str">
        <v>m2</v>
      </c>
      <c r="D77" s="2">
        <v>96</v>
      </c>
      <c r="E77" s="4">
        <v>0</v>
      </c>
      <c r="F77" s="4">
        <v>0</v>
      </c>
    </row>
    <row r="78"/>
    <row r="79">
      <c r="A79">
        <v>6</v>
      </c>
      <c r="B79" t="str">
        <v>AR CONDICIONADO</v>
      </c>
      <c r="F79" s="4">
        <f>SUM(F80:F81)</f>
        <v>1546.6666666666667</v>
      </c>
    </row>
    <row r="80" hidden="1">
      <c r="A80" t="str">
        <v>8.1</v>
      </c>
      <c r="B80" t="str">
        <v xml:space="preserve">Fornecimento de mão de obra para remoção e descarte da máquina de ar condicionado </v>
      </c>
      <c r="C80" t="str">
        <v>UNID.</v>
      </c>
      <c r="E80" s="4">
        <f>K80</f>
        <v>200</v>
      </c>
      <c r="F80" s="4">
        <f>D80*E80</f>
        <v>0</v>
      </c>
      <c r="H80" s="2">
        <f>$J$4</f>
        <v>0.75</v>
      </c>
      <c r="I80" s="4">
        <v>100</v>
      </c>
      <c r="J80" s="4">
        <v>50</v>
      </c>
      <c r="K80" s="4">
        <f>(I80+J80)/H80</f>
        <v>200</v>
      </c>
      <c r="L80" s="4">
        <f>K80*D80</f>
        <v>0</v>
      </c>
    </row>
    <row r="81">
      <c r="A81" t="str">
        <v>6.1</v>
      </c>
      <c r="B81" t="str">
        <v>Fornecimento de material e mão de obra para remanejamento do ar condicionado - Considerando equipamento existente</v>
      </c>
      <c r="C81" t="str">
        <v>UNID.</v>
      </c>
      <c r="D81" s="2">
        <v>2</v>
      </c>
      <c r="E81" s="4">
        <f>K81</f>
        <v>773.3333333333334</v>
      </c>
      <c r="F81" s="4">
        <f>D81*E81</f>
        <v>1546.6666666666667</v>
      </c>
      <c r="H81" s="2">
        <f>$J$4</f>
        <v>0.75</v>
      </c>
      <c r="I81" s="4">
        <v>500</v>
      </c>
      <c r="J81" s="4">
        <v>80</v>
      </c>
      <c r="K81" s="4">
        <f>(I81+J81)/H81</f>
        <v>773.3333333333334</v>
      </c>
      <c r="L81" s="4">
        <f>K81*D81</f>
        <v>1546.6666666666667</v>
      </c>
    </row>
    <row r="82" hidden="1">
      <c r="A82" t="str">
        <v>6.3</v>
      </c>
      <c r="B82" t="str">
        <v xml:space="preserve">Fornecimento de material e mão de obra para aplicação de selante em todo comprimento da calha </v>
      </c>
      <c r="C82" t="str">
        <v>VB</v>
      </c>
      <c r="E82" s="4">
        <f>K82</f>
        <v>0</v>
      </c>
      <c r="F82" s="4">
        <f>D82*E82</f>
        <v>0</v>
      </c>
      <c r="H82" s="2">
        <v>1</v>
      </c>
      <c r="I82" s="4">
        <v>0</v>
      </c>
      <c r="J82" s="4">
        <v>0</v>
      </c>
      <c r="K82" s="4">
        <f>(I82+J82)/H82</f>
        <v>0</v>
      </c>
      <c r="L82" s="4">
        <f>K82*D82</f>
        <v>0</v>
      </c>
    </row>
    <row r="83" hidden="1">
      <c r="A83" t="str">
        <v>6.4</v>
      </c>
      <c r="B83" t="str">
        <v xml:space="preserve">Fornecimento de material e mão de obra para confecção de novos pontos de drenagem </v>
      </c>
      <c r="C83" t="str">
        <v>VB</v>
      </c>
      <c r="E83" s="4">
        <f>K83</f>
        <v>0</v>
      </c>
      <c r="F83" s="4">
        <f>D83*E83</f>
        <v>0</v>
      </c>
      <c r="H83" s="2">
        <f>$J$4</f>
        <v>0.75</v>
      </c>
      <c r="I83" s="4">
        <v>0</v>
      </c>
      <c r="J83" s="4">
        <v>0</v>
      </c>
      <c r="K83" s="4">
        <f>(I83+J83)/H83</f>
        <v>0</v>
      </c>
      <c r="L83" s="4">
        <f>K83*D83</f>
        <v>0</v>
      </c>
    </row>
    <row r="84" hidden="1"/>
    <row r="85"/>
    <row r="86" hidden="1">
      <c r="A86">
        <v>9</v>
      </c>
      <c r="B86" t="str">
        <v>DRYWALL - FORRO</v>
      </c>
      <c r="F86" s="4">
        <f>SUM(F87:F91)</f>
        <v>0</v>
      </c>
    </row>
    <row r="87" hidden="1">
      <c r="A87" t="str">
        <v>9.1</v>
      </c>
      <c r="B87" t="str">
        <v xml:space="preserve">Fornecimento de material e mão de obra para execução de forro tabicado em gesso acartonado </v>
      </c>
      <c r="C87" t="str">
        <v>m2</v>
      </c>
      <c r="E87" s="4">
        <f>K87</f>
        <v>160</v>
      </c>
      <c r="F87" s="4">
        <f>D87*E87</f>
        <v>0</v>
      </c>
      <c r="H87" s="2">
        <f>$J$4</f>
        <v>0.75</v>
      </c>
      <c r="I87" s="4">
        <v>120</v>
      </c>
      <c r="J87" s="4">
        <v>0</v>
      </c>
      <c r="K87" s="4">
        <f>(I87+J87)/H87</f>
        <v>160</v>
      </c>
      <c r="L87" s="4">
        <f>K87*D87</f>
        <v>0</v>
      </c>
    </row>
    <row r="88" hidden="1">
      <c r="A88" t="str">
        <v>9.2</v>
      </c>
      <c r="B88" t="str">
        <v>Fornecimento de material e mão de obra para execução de alçapão até 60cmx60cm -</v>
      </c>
      <c r="C88" t="str">
        <v>UNID.</v>
      </c>
      <c r="E88" s="4">
        <f>K88</f>
        <v>200</v>
      </c>
      <c r="F88" s="4">
        <f>D88*E88</f>
        <v>0</v>
      </c>
      <c r="H88" s="2">
        <f>$J$4</f>
        <v>0.75</v>
      </c>
      <c r="I88" s="4">
        <v>50</v>
      </c>
      <c r="J88" s="4">
        <v>100</v>
      </c>
      <c r="K88" s="4">
        <f>(I88+J88)/H88</f>
        <v>200</v>
      </c>
      <c r="L88" s="4">
        <f>K88*D88</f>
        <v>0</v>
      </c>
    </row>
    <row r="89" hidden="1">
      <c r="A89" t="str">
        <v>9.3</v>
      </c>
      <c r="B89" t="str">
        <v>Fornecimento de material e mão de obra para fechamento dos vãos de luminárias - Considerado sala diretoria e recepção</v>
      </c>
      <c r="C89" t="str">
        <v>VB</v>
      </c>
      <c r="E89" s="4">
        <f>K89</f>
        <v>1200</v>
      </c>
      <c r="F89" s="4">
        <f>D89*E89</f>
        <v>0</v>
      </c>
      <c r="H89" s="2">
        <f>$J$4</f>
        <v>0.75</v>
      </c>
      <c r="I89" s="4">
        <v>700</v>
      </c>
      <c r="J89" s="4">
        <v>200</v>
      </c>
      <c r="K89" s="4">
        <f>(I89+J89)/H89</f>
        <v>1200</v>
      </c>
      <c r="L89" s="4">
        <f>K89*D89</f>
        <v>0</v>
      </c>
    </row>
    <row r="90" hidden="1">
      <c r="A90" t="str">
        <v>9.4</v>
      </c>
      <c r="B90" t="str">
        <v>Fornecimento de material e mão de obra para emassamento, lixamento do forro e pintura na cor branco fosco</v>
      </c>
      <c r="C90" t="str">
        <v>m2</v>
      </c>
      <c r="E90" s="4">
        <f>K90</f>
        <v>66.66666666666667</v>
      </c>
      <c r="F90" s="4">
        <f>D90*E90</f>
        <v>0</v>
      </c>
      <c r="H90" s="2">
        <f>$J$4</f>
        <v>0.75</v>
      </c>
      <c r="I90" s="4">
        <v>50</v>
      </c>
      <c r="K90" s="4">
        <f>(I90+J90)/H90</f>
        <v>66.66666666666667</v>
      </c>
      <c r="L90" s="4">
        <f>K90*D90</f>
        <v>0</v>
      </c>
    </row>
    <row r="91" hidden="1">
      <c r="A91" t="str">
        <v>9.5</v>
      </c>
      <c r="B91" t="str">
        <v>Fornecimento de material e mão de obra para emassamento, lixamento do forro e pintura na cor branco fosco</v>
      </c>
      <c r="C91" t="str">
        <v>m2</v>
      </c>
      <c r="E91" s="4">
        <f>K91</f>
        <v>66.66666666666667</v>
      </c>
      <c r="F91" s="4">
        <f>D91*E91</f>
        <v>0</v>
      </c>
      <c r="H91" s="2">
        <f>$J$4</f>
        <v>0.75</v>
      </c>
      <c r="I91" s="4">
        <v>50</v>
      </c>
      <c r="K91" s="4">
        <f>(I91+J91)/H91</f>
        <v>66.66666666666667</v>
      </c>
      <c r="L91" s="4">
        <f>K91*D91</f>
        <v>0</v>
      </c>
    </row>
    <row r="92" hidden="1"/>
    <row r="93">
      <c r="A93">
        <v>7</v>
      </c>
      <c r="B93" t="str">
        <v>DRYWALL - PAREDE</v>
      </c>
      <c r="F93" s="4">
        <f>SUM(F94:F99)</f>
        <v>3076.0666666666666</v>
      </c>
    </row>
    <row r="94">
      <c r="A94" t="str">
        <v>7.1</v>
      </c>
      <c r="B94" t="str">
        <v>Fornecimento de material e mão de obra para execução de parede em gesso acartonado com reforço nas salas ADM</v>
      </c>
      <c r="C94" t="str">
        <v>m2</v>
      </c>
      <c r="D94" s="2">
        <f>5.94</f>
        <v>5.94</v>
      </c>
      <c r="E94" s="4">
        <f>K94</f>
        <v>193.33333333333334</v>
      </c>
      <c r="F94" s="4">
        <f>D94*E94</f>
        <v>1148.4</v>
      </c>
      <c r="H94" s="2">
        <f>$J$4</f>
        <v>0.75</v>
      </c>
      <c r="I94" s="4">
        <v>140</v>
      </c>
      <c r="J94" s="4">
        <v>5</v>
      </c>
      <c r="K94" s="4">
        <f>(I94+J94)/H94</f>
        <v>193.33333333333334</v>
      </c>
      <c r="L94" s="4">
        <f>K94*D94</f>
        <v>1148.4</v>
      </c>
    </row>
    <row r="95" hidden="1">
      <c r="A95" t="str">
        <v>7.2</v>
      </c>
      <c r="B95" t="str">
        <v>Fornecimento de material e mão de obra para emassamento, lixamento da parede e pintura na cor branco fosco</v>
      </c>
      <c r="C95" t="str">
        <v>m2</v>
      </c>
      <c r="E95" s="4">
        <f>K95</f>
        <v>66.66666666666667</v>
      </c>
      <c r="F95" s="4">
        <f>D95*E95</f>
        <v>0</v>
      </c>
      <c r="H95" s="2">
        <f>$J$4</f>
        <v>0.75</v>
      </c>
      <c r="I95" s="4">
        <v>50</v>
      </c>
      <c r="K95" s="4">
        <f>(I95+J95)/H95</f>
        <v>66.66666666666667</v>
      </c>
      <c r="L95" s="4">
        <f>K95*D95</f>
        <v>0</v>
      </c>
    </row>
    <row r="96">
      <c r="A96" t="str">
        <v>7.3</v>
      </c>
      <c r="B96" t="str">
        <v xml:space="preserve">Fornecimento de material e mão de obra para fechamrnto em gesso acartonado da antiga porta de acesso sala diretoria </v>
      </c>
      <c r="C96" t="str">
        <v>m2</v>
      </c>
      <c r="D96" s="2">
        <v>2.15</v>
      </c>
      <c r="E96" s="4">
        <f>K96</f>
        <v>193.33333333333334</v>
      </c>
      <c r="F96" s="4">
        <f>D96*E96</f>
        <v>415.6666666666667</v>
      </c>
      <c r="H96" s="2">
        <f>$J$4</f>
        <v>0.75</v>
      </c>
      <c r="I96" s="4">
        <v>140</v>
      </c>
      <c r="J96" s="4">
        <v>5</v>
      </c>
      <c r="K96" s="4">
        <f>(I96+J96)/H96</f>
        <v>193.33333333333334</v>
      </c>
      <c r="L96" s="4">
        <f>K96*D96</f>
        <v>415.6666666666667</v>
      </c>
    </row>
    <row r="97">
      <c r="A97" t="str">
        <v>7.4</v>
      </c>
      <c r="B97" t="str">
        <v>Fornecimento de material e mão de obra para execução de bonecas até o septo</v>
      </c>
      <c r="C97" t="str">
        <v>ML</v>
      </c>
      <c r="D97" s="2">
        <v>8.1</v>
      </c>
      <c r="E97" s="4">
        <f>K97</f>
        <v>186.66666666666666</v>
      </c>
      <c r="F97" s="4">
        <f>D97*E97</f>
        <v>1511.9999999999998</v>
      </c>
      <c r="H97" s="2">
        <f>$J$4</f>
        <v>0.75</v>
      </c>
      <c r="I97" s="4">
        <v>100</v>
      </c>
      <c r="J97" s="4">
        <v>40</v>
      </c>
      <c r="K97" s="4">
        <f>(I97+J97)/H97</f>
        <v>186.66666666666666</v>
      </c>
      <c r="L97" s="4">
        <f>K97*D97</f>
        <v>1511.9999999999998</v>
      </c>
    </row>
    <row r="98" hidden="1">
      <c r="A98" t="str">
        <v>10.5</v>
      </c>
      <c r="B98" t="str">
        <v>Fornecimento de material e mão de obra para execução de septos das salas ADM - Considerado  e reforço para sustentar porta de correr e divisórias</v>
      </c>
      <c r="C98" t="str">
        <v>m2</v>
      </c>
      <c r="E98" s="4">
        <f>K98</f>
        <v>193.33333333333334</v>
      </c>
      <c r="F98" s="4">
        <f>D98*E98</f>
        <v>0</v>
      </c>
      <c r="H98" s="2">
        <f>$J$4</f>
        <v>0.75</v>
      </c>
      <c r="I98" s="4">
        <v>140</v>
      </c>
      <c r="J98" s="4">
        <v>5</v>
      </c>
      <c r="K98" s="4">
        <f>(I98+J98)/H98</f>
        <v>193.33333333333334</v>
      </c>
      <c r="L98" s="4">
        <f>K98*D98</f>
        <v>0</v>
      </c>
    </row>
    <row r="99" hidden="1">
      <c r="A99" t="str">
        <v>10.6</v>
      </c>
      <c r="B99" t="str">
        <v>Fornecimento de material e mão de obra para regularização das paredes - Considerado paredes aonde removemos os papéis de parede</v>
      </c>
      <c r="C99" t="str">
        <v>VB</v>
      </c>
      <c r="E99" s="4">
        <f>K99</f>
        <v>1333.3333333333333</v>
      </c>
      <c r="F99" s="4">
        <f>D99*E99</f>
        <v>0</v>
      </c>
      <c r="H99" s="2">
        <f>$J$4</f>
        <v>0.75</v>
      </c>
      <c r="I99" s="4">
        <v>800</v>
      </c>
      <c r="J99" s="4">
        <v>200</v>
      </c>
      <c r="K99" s="4">
        <f>(I99+J99)/H99</f>
        <v>1333.3333333333333</v>
      </c>
      <c r="L99" s="4">
        <f>K99*D99</f>
        <v>0</v>
      </c>
    </row>
    <row r="100" hidden="1">
      <c r="H100" s="2">
        <f>$J$4</f>
        <v>0.75</v>
      </c>
    </row>
    <row r="101" hidden="1">
      <c r="A101">
        <v>11</v>
      </c>
      <c r="B101" t="str">
        <v>SISTEMA SPK</v>
      </c>
      <c r="F101" s="4">
        <f>SUM(F102:F103)</f>
        <v>0</v>
      </c>
      <c r="H101" s="2">
        <f>$J$4</f>
        <v>0.75</v>
      </c>
    </row>
    <row r="102" hidden="1">
      <c r="A102" t="str">
        <v>11.1</v>
      </c>
      <c r="B102" t="str">
        <v>Fornecimento de material e mão de obra para drenagem da linha SPK</v>
      </c>
      <c r="C102" t="str">
        <v>VB</v>
      </c>
      <c r="E102" s="4">
        <f>K102</f>
        <v>1466.6666666666667</v>
      </c>
      <c r="F102" s="4">
        <f>D102*E102</f>
        <v>0</v>
      </c>
      <c r="H102" s="2">
        <f>$J$4</f>
        <v>0.75</v>
      </c>
      <c r="I102" s="4">
        <v>1100</v>
      </c>
      <c r="J102" s="4">
        <v>0</v>
      </c>
      <c r="K102" s="4">
        <f>(I102+J102)/H102</f>
        <v>1466.6666666666667</v>
      </c>
      <c r="L102" s="4">
        <f>K102*D102</f>
        <v>0</v>
      </c>
    </row>
    <row r="103" hidden="1">
      <c r="A103" t="str">
        <v>11.2</v>
      </c>
      <c r="B103" t="str">
        <v xml:space="preserve">Fornecimento de material e mão de obra para movimentação do ponto de spk conforme layout da sala </v>
      </c>
      <c r="C103" t="str">
        <v>UNID.</v>
      </c>
      <c r="E103" s="4">
        <f>K103</f>
        <v>306.6666666666667</v>
      </c>
      <c r="F103" s="4">
        <f>D103*E103</f>
        <v>0</v>
      </c>
      <c r="H103" s="2">
        <f>$J$4</f>
        <v>0.75</v>
      </c>
      <c r="I103" s="4">
        <v>150</v>
      </c>
      <c r="J103" s="4">
        <v>80</v>
      </c>
      <c r="K103" s="4">
        <f>(I103+J103)/H103</f>
        <v>306.6666666666667</v>
      </c>
      <c r="L103" s="4">
        <f>K103*D103</f>
        <v>0</v>
      </c>
    </row>
    <row r="104" hidden="1">
      <c r="H104" s="2">
        <f>$J$4</f>
        <v>0.75</v>
      </c>
    </row>
    <row r="105"/>
    <row r="106">
      <c r="A106">
        <v>8</v>
      </c>
      <c r="B106" t="str">
        <v>HIDRÁULICA</v>
      </c>
      <c r="F106" s="4">
        <f>SUM(F107:F108)</f>
        <v>693.3333333333334</v>
      </c>
      <c r="H106" s="2">
        <f>$J$4</f>
        <v>0.75</v>
      </c>
      <c r="I106" s="4">
        <v>0</v>
      </c>
      <c r="J106" s="4">
        <v>0</v>
      </c>
      <c r="K106" s="4">
        <f>(I106+J106)/H106</f>
        <v>0</v>
      </c>
      <c r="L106" s="4">
        <f>K106*D106</f>
        <v>0</v>
      </c>
    </row>
    <row r="107">
      <c r="A107" t="str">
        <v>8.1</v>
      </c>
      <c r="B107" t="str">
        <v>Fornecimento de material e mão de obra para novo ponto de hidráulica da copa -  Considerado ponto do gabinete e filtro</v>
      </c>
      <c r="C107" t="str">
        <v>UNID</v>
      </c>
      <c r="D107" s="2">
        <v>2</v>
      </c>
      <c r="E107" s="4">
        <f>K107</f>
        <v>346.6666666666667</v>
      </c>
      <c r="F107" s="4">
        <f>D107*E107</f>
        <v>693.3333333333334</v>
      </c>
      <c r="H107" s="2">
        <f>$J$4</f>
        <v>0.75</v>
      </c>
      <c r="I107" s="4">
        <v>220</v>
      </c>
      <c r="J107" s="4">
        <v>40</v>
      </c>
      <c r="K107" s="4">
        <f>(I107+J107)/H107</f>
        <v>346.6666666666667</v>
      </c>
      <c r="L107" s="4">
        <f>K107*D107</f>
        <v>693.3333333333334</v>
      </c>
    </row>
    <row r="108" hidden="1">
      <c r="A108" t="str">
        <v>11.2</v>
      </c>
      <c r="B108" t="str">
        <v>Fornecimento de material e mão de obra para emassamento, lixamento das parede e pintura na cor Suvinil papael picado</v>
      </c>
      <c r="C108" t="str">
        <v>m2</v>
      </c>
      <c r="E108" s="4">
        <f>K108</f>
        <v>75</v>
      </c>
      <c r="F108" s="4">
        <f>D108*E108</f>
        <v>0</v>
      </c>
      <c r="H108" s="2">
        <v>1</v>
      </c>
      <c r="I108" s="4">
        <v>65</v>
      </c>
      <c r="J108" s="4">
        <v>10</v>
      </c>
      <c r="K108" s="4">
        <f>(I108+J108)/H108</f>
        <v>75</v>
      </c>
      <c r="L108" s="4">
        <f>K108*D108</f>
        <v>0</v>
      </c>
    </row>
    <row r="109" hidden="1"/>
    <row r="110" hidden="1">
      <c r="A110">
        <v>12</v>
      </c>
      <c r="B110" t="str">
        <v>LIMPEZA</v>
      </c>
      <c r="F110" s="4">
        <f>SUM(F111:F111)</f>
        <v>0</v>
      </c>
      <c r="H110" s="2">
        <v>1</v>
      </c>
      <c r="I110" s="4">
        <v>0</v>
      </c>
      <c r="J110" s="4">
        <v>0</v>
      </c>
      <c r="K110" s="4">
        <f>(I110+J110)/H110</f>
        <v>0</v>
      </c>
      <c r="L110" s="4">
        <f>K110*D110</f>
        <v>0</v>
      </c>
    </row>
    <row r="111" hidden="1">
      <c r="A111" t="str">
        <v>12.1</v>
      </c>
      <c r="B111" t="str">
        <v>Fornecimento de material e mão de obra para execução de limpeza fina após a obra - Considerado limpeza nas áreas onde haverá intervenção</v>
      </c>
      <c r="C111" t="str">
        <v>VB</v>
      </c>
      <c r="E111" s="4">
        <f>K111</f>
        <v>1700</v>
      </c>
      <c r="F111" s="4">
        <f>D111*E111</f>
        <v>0</v>
      </c>
      <c r="H111" s="2">
        <v>1</v>
      </c>
      <c r="I111" s="4">
        <v>1200</v>
      </c>
      <c r="J111" s="4">
        <v>500</v>
      </c>
      <c r="K111" s="4">
        <f>(I111+J111)/H111</f>
        <v>1700</v>
      </c>
      <c r="L111" s="4">
        <f>K111*D111</f>
        <v>0</v>
      </c>
    </row>
    <row r="112" hidden="1"/>
    <row r="113" hidden="1">
      <c r="A113">
        <v>13</v>
      </c>
      <c r="B113" t="str">
        <v>EQUIPE/ALIMENTAÇÃO/TRANSPORTE</v>
      </c>
      <c r="F113" s="4">
        <f>SUM(F114:F115)</f>
        <v>0</v>
      </c>
    </row>
    <row r="114" hidden="1">
      <c r="A114" t="str">
        <v>13.1</v>
      </c>
      <c r="B114" t="str">
        <v>Fornecimento de acompanhamento técnico, alimentação e transporte de equipe técnica para acompanhamento na execução da obra.</v>
      </c>
      <c r="C114" t="str">
        <v>VB</v>
      </c>
      <c r="E114" s="4">
        <f>K114</f>
        <v>4400</v>
      </c>
      <c r="F114" s="4">
        <f>D114*E114</f>
        <v>0</v>
      </c>
      <c r="H114" s="2">
        <f>$J$4</f>
        <v>0.75</v>
      </c>
      <c r="I114" s="4">
        <v>3300</v>
      </c>
      <c r="J114" s="4">
        <v>0</v>
      </c>
      <c r="K114" s="4">
        <f>(I114+J114)/H114</f>
        <v>4400</v>
      </c>
      <c r="L114" s="4">
        <f>K114*D114</f>
        <v>0</v>
      </c>
    </row>
    <row r="115" hidden="1">
      <c r="A115" t="str">
        <v>13.2</v>
      </c>
      <c r="B115" t="str">
        <v>Fornecimento de apoio civil para recebimento de materiais, organização do canteiro de obras e limpeza diária.</v>
      </c>
      <c r="C115" t="str">
        <v>DIAS</v>
      </c>
      <c r="E115" s="4">
        <f>K115</f>
        <v>150</v>
      </c>
      <c r="F115" s="4">
        <f>D115*E115</f>
        <v>0</v>
      </c>
      <c r="H115" s="2">
        <v>1</v>
      </c>
      <c r="I115" s="4">
        <v>150</v>
      </c>
      <c r="J115" s="4">
        <v>0</v>
      </c>
      <c r="K115" s="4">
        <f>(I115+J115)/H115</f>
        <v>150</v>
      </c>
      <c r="L115" s="4">
        <f>K115*D115</f>
        <v>0</v>
      </c>
    </row>
    <row r="116"/>
    <row r="117">
      <c r="A117">
        <v>9</v>
      </c>
      <c r="B117" t="str">
        <v>DESCONTO</v>
      </c>
    </row>
    <row r="118">
      <c r="B118" t="str">
        <v xml:space="preserve">Itens que sairam do orçamento, aplicação de papel de parede e material fornecimdos pelo cliente </v>
      </c>
      <c r="C118" t="str">
        <v>VB</v>
      </c>
      <c r="D118" s="2">
        <v>1</v>
      </c>
      <c r="E118" s="4">
        <v>-3116.92</v>
      </c>
      <c r="F118" s="4">
        <f>E118*D118</f>
        <v>-3116.92</v>
      </c>
    </row>
    <row r="119">
      <c r="A119" t="str">
        <v xml:space="preserve"> TOTAL DE CUSTOS DIRETOS</v>
      </c>
      <c r="F119" s="4">
        <f>SUM(F13:F118)/2</f>
        <v>16909.20666666667</v>
      </c>
    </row>
    <row r="120"/>
    <row r="121">
      <c r="A121" t="str">
        <v>CUSTOS INDIRETOS</v>
      </c>
    </row>
    <row r="122">
      <c r="A122" t="str">
        <v>GERENCIAMENTO E ADMINISTRAÇÃO</v>
      </c>
      <c r="C122" t="str">
        <v>VB</v>
      </c>
      <c r="D122">
        <v>1</v>
      </c>
      <c r="E122" s="4">
        <f>F119*0.1</f>
        <v>1690.9206666666669</v>
      </c>
      <c r="F122" s="4">
        <f>D122*E122</f>
        <v>1690.9206666666669</v>
      </c>
      <c r="I122" s="4">
        <f>SUM(I13:I121)</f>
        <v>24290.89</v>
      </c>
      <c r="J122" s="4">
        <f>SUM(J13:J121)</f>
        <v>9390</v>
      </c>
      <c r="K122" s="4">
        <f>SUM(K13:K121)</f>
        <v>43726.853333333325</v>
      </c>
      <c r="L122" s="4">
        <f>SUM(L13:L121)</f>
        <v>31395.666666666668</v>
      </c>
    </row>
    <row r="123">
      <c r="A123" t="str">
        <v xml:space="preserve">IMPOSTOS </v>
      </c>
      <c r="C123" t="str">
        <v>VB</v>
      </c>
      <c r="D123">
        <v>1</v>
      </c>
      <c r="E123" s="4">
        <f>((F119+F122)*0.1)</f>
        <v>1860.012733333334</v>
      </c>
      <c r="F123" s="4">
        <f>D123*E123</f>
        <v>1860.012733333334</v>
      </c>
    </row>
    <row r="124">
      <c r="A124" t="str">
        <v>TOTAL DE CUSTOS INDIRETOS</v>
      </c>
      <c r="F124" s="4">
        <f>SUM(F122:F123)</f>
        <v>3550.933400000001</v>
      </c>
    </row>
    <row r="125"/>
    <row r="126">
      <c r="A126" t="str">
        <v xml:space="preserve"> TOTAL DE CUSTOS DIRETOS E INDIRETOS</v>
      </c>
      <c r="F126" s="4">
        <f>F119+F124</f>
        <v>20460.14006666667</v>
      </c>
    </row>
    <row r="127"/>
    <row r="128">
      <c r="A128" t="str">
        <v>OBSERVAÇÕES</v>
      </c>
    </row>
    <row r="129" ht="50" customHeight="1">
      <c r="A129" t="str">
        <v>PRAZO</v>
      </c>
      <c r="B129" t="str">
        <v>Prazo de entrega dos serviços: após projetos aprovados, autorização, liberação do condomínio 25 dias. Considerando que todos serviços e materiais atrelados sejam executados e entregues no prazo estabelicido pela gerenciadora.</v>
      </c>
    </row>
    <row r="130">
      <c r="A130" t="str">
        <v>PAGAMENTO</v>
      </c>
      <c r="B130" t="str">
        <v>Á combinar.</v>
      </c>
    </row>
    <row r="131" ht="49" customHeight="1" xml:space="preserve">
      <c r="A131" t="str">
        <v>OBSERVAÇÃO</v>
      </c>
      <c r="B131" t="str" xml:space="preserve">
        <v xml:space="preserve">Os quantitativos foram baseado em um projeto 3D que poderá sofrer alteração nas quantidade após aprovação final.
</v>
      </c>
    </row>
    <row r="132">
      <c r="A132" t="str">
        <v>APROVAÇÃO</v>
      </c>
    </row>
    <row r="133">
      <c r="A133" t="str">
        <v>Serviço autorizado no dia ____ /____ /________ por:</v>
      </c>
      <c r="C133" t="str">
        <f>B3</f>
        <v>In Corporate Arquitetura</v>
      </c>
    </row>
    <row r="134">
      <c r="A134" t="str">
        <v>_______________________________________________________</v>
      </c>
      <c r="C134" t="str">
        <v>_______________________________________________________</v>
      </c>
    </row>
    <row r="135">
      <c r="A135" t="str">
        <f>B3</f>
        <v>In Corporate Arquitetura</v>
      </c>
      <c r="C135" t="str">
        <v>TRS CONSTRUÇÕES E SERVIÇOS LTDA</v>
      </c>
    </row>
    <row r="136">
      <c r="C136" t="str">
        <v>CNPJ: 45.218.876/0001-47</v>
      </c>
    </row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</sheetData>
  <mergeCells count="34">
    <mergeCell ref="A1:F1"/>
    <mergeCell ref="A2:F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A8:F8"/>
    <mergeCell ref="A9:F9"/>
    <mergeCell ref="A10:F10"/>
    <mergeCell ref="A119:E119"/>
    <mergeCell ref="A121:F121"/>
    <mergeCell ref="A122:B122"/>
    <mergeCell ref="A123:B123"/>
    <mergeCell ref="A124:E124"/>
    <mergeCell ref="A126:E126"/>
    <mergeCell ref="A128:F128"/>
    <mergeCell ref="B129:F129"/>
    <mergeCell ref="B130:F130"/>
    <mergeCell ref="A135:B135"/>
    <mergeCell ref="C135:F135"/>
    <mergeCell ref="A136:B136"/>
    <mergeCell ref="C136:F136"/>
    <mergeCell ref="B131:F131"/>
    <mergeCell ref="A132:F132"/>
    <mergeCell ref="A133:B133"/>
    <mergeCell ref="C133:F133"/>
    <mergeCell ref="A134:B134"/>
    <mergeCell ref="C134:F134"/>
  </mergeCells>
  <pageMargins left="0.7" right="0.7" top="0.75" bottom="0.75" header="0.3" footer="0.3"/>
  <ignoredErrors>
    <ignoredError numberStoredAsText="1" sqref="A1:R162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X1619"/>
  <sheetViews>
    <sheetView workbookViewId="0" rightToLeft="0"/>
  </sheetViews>
  <cols>
    <col min="1" max="1" customWidth="1" width="25" level="0" outlineLevel="0"/>
    <col min="2" max="2" customWidth="1" width="133.5" level="0" outlineLevel="0"/>
    <col min="3" max="3" customWidth="1" width="16.83203125" level="0" outlineLevel="0"/>
    <col min="4" max="4" customWidth="1" width="23.83203125" level="0" outlineLevel="0"/>
    <col min="5" max="5" customWidth="1" width="27" level="0" outlineLevel="0"/>
    <col min="6" max="6" customWidth="1" width="34" level="0" outlineLevel="0"/>
    <col min="7" max="7" customWidth="1" width="14" level="0" outlineLevel="0"/>
    <col min="8" max="8" customWidth="1" width="20.5" level="0" outlineLevel="0"/>
    <col min="9" max="9" customWidth="1" width="20.5" level="0" outlineLevel="0"/>
    <col min="10" max="10" customWidth="1" width="14" level="0" outlineLevel="0"/>
    <col min="11" max="11" customWidth="1" width="14" level="0" outlineLevel="0"/>
    <col min="12" max="12" customWidth="1" width="14" level="0" outlineLevel="0"/>
    <col min="13" max="13" customWidth="1" width="14" level="0" outlineLevel="0"/>
    <col min="14" max="14" customWidth="1" width="16.1640625" level="0" outlineLevel="0"/>
    <col min="15" max="15" customWidth="1" width="22.6640625" level="0" outlineLevel="0"/>
    <col min="16" max="16" customWidth="1" width="30.5" level="0" outlineLevel="0"/>
    <col min="17" max="17" customWidth="1" width="22.6640625" level="0" outlineLevel="0"/>
    <col min="18" max="18" customWidth="1" width="24.83203125" level="0" outlineLevel="0"/>
    <col min="19" max="19" customWidth="1" width="92.83203125" level="0" outlineLevel="0"/>
    <col min="20" max="20" customWidth="1" width="92.83203125" level="0" outlineLevel="0"/>
    <col min="21" max="21" customWidth="1" width="92.83203125" level="0" outlineLevel="0"/>
    <col min="22" max="22" customWidth="1" width="92.83203125" level="0" outlineLevel="0"/>
    <col min="23" max="23" customWidth="1" width="92.83203125" level="0" outlineLevel="0"/>
    <col min="24" max="24" customWidth="1" width="92.83203125" level="0" outlineLevel="0"/>
    <col min="25" max="25" customWidth="1" width="92.83203125" level="0" outlineLevel="0"/>
    <col min="26" max="26" customWidth="1" width="92.83203125" level="0" outlineLevel="0"/>
    <col min="27" max="27" customWidth="1" width="92.83203125" level="0" outlineLevel="0"/>
    <col min="28" max="28" customWidth="1" width="92.83203125" level="0" outlineLevel="0"/>
    <col min="29" max="29" customWidth="1" width="92.83203125" level="0" outlineLevel="0"/>
    <col min="30" max="30" customWidth="1" width="92.83203125" level="0" outlineLevel="0"/>
    <col min="31" max="31" customWidth="1" width="92.83203125" level="0" outlineLevel="0"/>
    <col min="32" max="32" customWidth="1" width="92.83203125" level="0" outlineLevel="0"/>
    <col min="33" max="33" customWidth="1" width="92.83203125" level="0" outlineLevel="0"/>
    <col min="34" max="34" customWidth="1" width="92.83203125" level="0" outlineLevel="0"/>
    <col min="35" max="35" customWidth="1" width="92.83203125" level="0" outlineLevel="0"/>
    <col min="36" max="36" customWidth="1" width="92.83203125" level="0" outlineLevel="0"/>
    <col min="37" max="37" customWidth="1" width="92.83203125" level="0" outlineLevel="0"/>
    <col min="38" max="38" customWidth="1" width="92.83203125" level="0" outlineLevel="0"/>
    <col min="39" max="39" customWidth="1" width="92.83203125" level="0" outlineLevel="0"/>
    <col min="40" max="40" customWidth="1" width="92.83203125" level="0" outlineLevel="0"/>
    <col min="41" max="41" customWidth="1" width="92.83203125" level="0" outlineLevel="0"/>
    <col min="42" max="42" customWidth="1" width="92.83203125" level="0" outlineLevel="0"/>
    <col min="43" max="43" customWidth="1" width="92.83203125" level="0" outlineLevel="0"/>
    <col min="44" max="44" customWidth="1" width="92.83203125" level="0" outlineLevel="0"/>
    <col min="45" max="45" customWidth="1" width="92.83203125" level="0" outlineLevel="0"/>
    <col min="46" max="46" customWidth="1" width="92.83203125" level="0" outlineLevel="0"/>
    <col min="47" max="47" customWidth="1" width="92.83203125" level="0" outlineLevel="0"/>
    <col min="48" max="48" customWidth="1" width="92.83203125" level="0" outlineLevel="0"/>
    <col min="49" max="49" customWidth="1" width="92.83203125" level="0" outlineLevel="0"/>
    <col min="50" max="50" customWidth="1" width="92.83203125" level="0" outlineLevel="0"/>
    <col min="51" max="51" customWidth="1" width="92.83203125" level="0" outlineLevel="0"/>
    <col min="52" max="52" customWidth="1" width="92.83203125" level="0" outlineLevel="0"/>
    <col min="53" max="53" customWidth="1" width="92.83203125" level="0" outlineLevel="0"/>
    <col min="54" max="54" customWidth="1" width="92.83203125" level="0" outlineLevel="0"/>
    <col min="55" max="55" customWidth="1" width="92.83203125" level="0" outlineLevel="0"/>
    <col min="56" max="56" customWidth="1" width="92.83203125" level="0" outlineLevel="0"/>
    <col min="57" max="57" customWidth="1" width="92.83203125" level="0" outlineLevel="0"/>
    <col min="58" max="58" customWidth="1" width="92.83203125" level="0" outlineLevel="0"/>
    <col min="59" max="59" customWidth="1" width="92.83203125" level="0" outlineLevel="0"/>
    <col min="60" max="60" customWidth="1" width="92.83203125" level="0" outlineLevel="0"/>
    <col min="61" max="61" customWidth="1" width="92.83203125" level="0" outlineLevel="0"/>
    <col min="62" max="62" customWidth="1" width="92.83203125" level="0" outlineLevel="0"/>
    <col min="63" max="63" customWidth="1" width="92.83203125" level="0" outlineLevel="0"/>
    <col min="64" max="64" customWidth="1" width="92.83203125" level="0" outlineLevel="0"/>
    <col min="65" max="65" customWidth="1" width="92.83203125" level="0" outlineLevel="0"/>
    <col min="66" max="66" customWidth="1" width="92.83203125" level="0" outlineLevel="0"/>
    <col min="67" max="67" customWidth="1" width="92.83203125" level="0" outlineLevel="0"/>
    <col min="68" max="68" customWidth="1" width="92.83203125" level="0" outlineLevel="0"/>
    <col min="69" max="69" customWidth="1" width="92.83203125" level="0" outlineLevel="0"/>
    <col min="70" max="70" customWidth="1" width="92.83203125" level="0" outlineLevel="0"/>
    <col min="71" max="71" customWidth="1" width="92.83203125" level="0" outlineLevel="0"/>
    <col min="72" max="72" customWidth="1" width="92.83203125" level="0" outlineLevel="0"/>
    <col min="73" max="73" customWidth="1" width="92.83203125" level="0" outlineLevel="0"/>
    <col min="74" max="74" customWidth="1" width="92.83203125" level="0" outlineLevel="0"/>
    <col min="75" max="75" customWidth="1" width="92.83203125" level="0" outlineLevel="0"/>
    <col min="76" max="76" customWidth="1" width="92.83203125" level="0" outlineLevel="0"/>
    <col min="77" max="77" customWidth="1" width="92.83203125" level="0" outlineLevel="0"/>
    <col min="78" max="78" customWidth="1" width="92.83203125" level="0" outlineLevel="0"/>
    <col min="79" max="79" customWidth="1" width="92.83203125" level="0" outlineLevel="0"/>
    <col min="80" max="80" customWidth="1" width="92.83203125" level="0" outlineLevel="0"/>
    <col min="81" max="81" customWidth="1" width="92.83203125" level="0" outlineLevel="0"/>
    <col min="82" max="82" customWidth="1" width="92.83203125" level="0" outlineLevel="0"/>
    <col min="83" max="83" customWidth="1" width="92.83203125" level="0" outlineLevel="0"/>
    <col min="84" max="84" customWidth="1" width="92.83203125" level="0" outlineLevel="0"/>
    <col min="85" max="85" customWidth="1" width="92.83203125" level="0" outlineLevel="0"/>
    <col min="86" max="86" customWidth="1" width="92.83203125" level="0" outlineLevel="0"/>
    <col min="87" max="87" customWidth="1" width="92.83203125" level="0" outlineLevel="0"/>
    <col min="88" max="88" customWidth="1" width="92.83203125" level="0" outlineLevel="0"/>
    <col min="89" max="89" customWidth="1" width="92.83203125" level="0" outlineLevel="0"/>
    <col min="90" max="90" customWidth="1" width="92.83203125" level="0" outlineLevel="0"/>
    <col min="91" max="91" customWidth="1" width="92.83203125" level="0" outlineLevel="0"/>
    <col min="92" max="92" customWidth="1" width="92.83203125" level="0" outlineLevel="0"/>
    <col min="93" max="93" customWidth="1" width="92.83203125" level="0" outlineLevel="0"/>
    <col min="94" max="94" customWidth="1" width="92.83203125" level="0" outlineLevel="0"/>
    <col min="95" max="95" customWidth="1" width="92.83203125" level="0" outlineLevel="0"/>
    <col min="96" max="96" customWidth="1" width="92.83203125" level="0" outlineLevel="0"/>
    <col min="97" max="97" customWidth="1" width="92.83203125" level="0" outlineLevel="0"/>
    <col min="98" max="98" customWidth="1" width="92.83203125" level="0" outlineLevel="0"/>
    <col min="99" max="99" customWidth="1" width="92.83203125" level="0" outlineLevel="0"/>
    <col min="100" max="100" customWidth="1" width="92.83203125" level="0" outlineLevel="0"/>
    <col min="101" max="101" customWidth="1" width="92.83203125" level="0" outlineLevel="0"/>
    <col min="102" max="102" customWidth="1" width="92.83203125" level="0" outlineLevel="0"/>
    <col min="103" max="103" customWidth="1" width="92.83203125" level="0" outlineLevel="0"/>
    <col min="104" max="104" customWidth="1" width="92.83203125" level="0" outlineLevel="0"/>
    <col min="105" max="105" customWidth="1" width="92.83203125" level="0" outlineLevel="0"/>
    <col min="106" max="106" customWidth="1" width="92.83203125" level="0" outlineLevel="0"/>
    <col min="107" max="107" customWidth="1" width="92.83203125" level="0" outlineLevel="0"/>
    <col min="108" max="108" customWidth="1" width="92.83203125" level="0" outlineLevel="0"/>
    <col min="109" max="109" customWidth="1" width="92.83203125" level="0" outlineLevel="0"/>
    <col min="110" max="110" customWidth="1" width="92.83203125" level="0" outlineLevel="0"/>
    <col min="111" max="111" customWidth="1" width="92.83203125" level="0" outlineLevel="0"/>
    <col min="112" max="112" customWidth="1" width="92.83203125" level="0" outlineLevel="0"/>
    <col min="113" max="113" customWidth="1" width="92.83203125" level="0" outlineLevel="0"/>
    <col min="114" max="114" customWidth="1" width="92.83203125" level="0" outlineLevel="0"/>
    <col min="115" max="115" customWidth="1" width="92.83203125" level="0" outlineLevel="0"/>
    <col min="116" max="116" customWidth="1" width="92.83203125" level="0" outlineLevel="0"/>
    <col min="117" max="117" customWidth="1" width="92.83203125" level="0" outlineLevel="0"/>
    <col min="118" max="118" customWidth="1" width="92.83203125" level="0" outlineLevel="0"/>
    <col min="119" max="119" customWidth="1" width="92.83203125" level="0" outlineLevel="0"/>
    <col min="120" max="120" customWidth="1" width="92.83203125" level="0" outlineLevel="0"/>
    <col min="121" max="121" customWidth="1" width="92.83203125" level="0" outlineLevel="0"/>
    <col min="122" max="122" customWidth="1" width="92.83203125" level="0" outlineLevel="0"/>
    <col min="123" max="123" customWidth="1" width="92.83203125" level="0" outlineLevel="0"/>
    <col min="124" max="124" customWidth="1" width="92.83203125" level="0" outlineLevel="0"/>
    <col min="125" max="125" customWidth="1" width="92.83203125" level="0" outlineLevel="0"/>
    <col min="126" max="126" customWidth="1" width="92.83203125" level="0" outlineLevel="0"/>
    <col min="127" max="127" customWidth="1" width="92.83203125" level="0" outlineLevel="0"/>
    <col min="128" max="128" customWidth="1" width="92.83203125" level="0" outlineLevel="0"/>
    <col min="129" max="129" customWidth="1" width="92.83203125" level="0" outlineLevel="0"/>
    <col min="130" max="130" customWidth="1" width="92.83203125" level="0" outlineLevel="0"/>
    <col min="131" max="131" customWidth="1" width="92.83203125" level="0" outlineLevel="0"/>
    <col min="132" max="132" customWidth="1" width="92.83203125" level="0" outlineLevel="0"/>
    <col min="133" max="133" customWidth="1" width="92.83203125" level="0" outlineLevel="0"/>
    <col min="134" max="134" customWidth="1" width="92.83203125" level="0" outlineLevel="0"/>
    <col min="135" max="135" customWidth="1" width="92.83203125" level="0" outlineLevel="0"/>
    <col min="136" max="136" customWidth="1" width="92.83203125" level="0" outlineLevel="0"/>
    <col min="137" max="137" customWidth="1" width="92.83203125" level="0" outlineLevel="0"/>
    <col min="138" max="138" customWidth="1" width="92.83203125" level="0" outlineLevel="0"/>
    <col min="139" max="139" customWidth="1" width="92.83203125" level="0" outlineLevel="0"/>
    <col min="140" max="140" customWidth="1" width="92.83203125" level="0" outlineLevel="0"/>
    <col min="141" max="141" customWidth="1" width="92.83203125" level="0" outlineLevel="0"/>
    <col min="142" max="142" customWidth="1" width="92.83203125" level="0" outlineLevel="0"/>
    <col min="143" max="143" customWidth="1" width="92.83203125" level="0" outlineLevel="0"/>
    <col min="144" max="144" customWidth="1" width="92.83203125" level="0" outlineLevel="0"/>
    <col min="145" max="145" customWidth="1" width="92.83203125" level="0" outlineLevel="0"/>
    <col min="146" max="146" customWidth="1" width="92.83203125" level="0" outlineLevel="0"/>
    <col min="147" max="147" customWidth="1" width="92.83203125" level="0" outlineLevel="0"/>
    <col min="148" max="148" customWidth="1" width="92.83203125" level="0" outlineLevel="0"/>
    <col min="149" max="149" customWidth="1" width="92.83203125" level="0" outlineLevel="0"/>
    <col min="150" max="150" customWidth="1" width="92.83203125" level="0" outlineLevel="0"/>
    <col min="151" max="151" customWidth="1" width="92.83203125" level="0" outlineLevel="0"/>
    <col min="152" max="152" customWidth="1" width="92.83203125" level="0" outlineLevel="0"/>
    <col min="153" max="153" customWidth="1" width="92.83203125" level="0" outlineLevel="0"/>
    <col min="154" max="154" customWidth="1" width="92.83203125" level="0" outlineLevel="0"/>
    <col min="155" max="155" customWidth="1" width="92.83203125" level="0" outlineLevel="0"/>
    <col min="156" max="156" customWidth="1" width="92.83203125" level="0" outlineLevel="0"/>
    <col min="157" max="157" customWidth="1" width="92.83203125" level="0" outlineLevel="0"/>
    <col min="158" max="158" customWidth="1" width="92.83203125" level="0" outlineLevel="0"/>
    <col min="159" max="159" customWidth="1" width="92.83203125" level="0" outlineLevel="0"/>
    <col min="160" max="160" customWidth="1" width="92.83203125" level="0" outlineLevel="0"/>
    <col min="161" max="161" customWidth="1" width="92.83203125" level="0" outlineLevel="0"/>
    <col min="162" max="162" customWidth="1" width="92.83203125" level="0" outlineLevel="0"/>
    <col min="163" max="163" customWidth="1" width="92.83203125" level="0" outlineLevel="0"/>
    <col min="164" max="164" customWidth="1" width="92.83203125" level="0" outlineLevel="0"/>
    <col min="165" max="165" customWidth="1" width="92.83203125" level="0" outlineLevel="0"/>
    <col min="166" max="166" customWidth="1" width="92.83203125" level="0" outlineLevel="0"/>
    <col min="167" max="167" customWidth="1" width="92.83203125" level="0" outlineLevel="0"/>
    <col min="168" max="168" customWidth="1" width="92.83203125" level="0" outlineLevel="0"/>
    <col min="169" max="169" customWidth="1" width="92.83203125" level="0" outlineLevel="0"/>
    <col min="170" max="170" customWidth="1" width="92.83203125" level="0" outlineLevel="0"/>
    <col min="171" max="171" customWidth="1" width="92.83203125" level="0" outlineLevel="0"/>
    <col min="172" max="172" customWidth="1" width="92.83203125" level="0" outlineLevel="0"/>
    <col min="173" max="173" customWidth="1" width="92.83203125" level="0" outlineLevel="0"/>
    <col min="174" max="174" customWidth="1" width="92.83203125" level="0" outlineLevel="0"/>
    <col min="175" max="175" customWidth="1" width="92.83203125" level="0" outlineLevel="0"/>
    <col min="176" max="176" customWidth="1" width="92.83203125" level="0" outlineLevel="0"/>
    <col min="177" max="177" customWidth="1" width="92.83203125" level="0" outlineLevel="0"/>
    <col min="178" max="178" customWidth="1" width="92.83203125" level="0" outlineLevel="0"/>
    <col min="179" max="179" customWidth="1" width="92.83203125" level="0" outlineLevel="0"/>
    <col min="180" max="180" customWidth="1" width="92.83203125" level="0" outlineLevel="0"/>
    <col min="181" max="181" customWidth="1" width="92.83203125" level="0" outlineLevel="0"/>
    <col min="182" max="182" customWidth="1" width="92.83203125" level="0" outlineLevel="0"/>
    <col min="183" max="183" customWidth="1" width="92.83203125" level="0" outlineLevel="0"/>
    <col min="184" max="184" customWidth="1" width="92.83203125" level="0" outlineLevel="0"/>
    <col min="185" max="185" customWidth="1" width="92.83203125" level="0" outlineLevel="0"/>
    <col min="186" max="186" customWidth="1" width="92.83203125" level="0" outlineLevel="0"/>
    <col min="187" max="187" customWidth="1" width="92.83203125" level="0" outlineLevel="0"/>
    <col min="188" max="188" customWidth="1" width="92.83203125" level="0" outlineLevel="0"/>
    <col min="189" max="189" customWidth="1" width="92.83203125" level="0" outlineLevel="0"/>
    <col min="190" max="190" customWidth="1" width="92.83203125" level="0" outlineLevel="0"/>
    <col min="191" max="191" customWidth="1" width="92.83203125" level="0" outlineLevel="0"/>
    <col min="192" max="192" customWidth="1" width="92.83203125" level="0" outlineLevel="0"/>
    <col min="193" max="193" customWidth="1" width="92.83203125" level="0" outlineLevel="0"/>
    <col min="194" max="194" customWidth="1" width="92.83203125" level="0" outlineLevel="0"/>
    <col min="195" max="195" customWidth="1" width="92.83203125" level="0" outlineLevel="0"/>
    <col min="196" max="196" customWidth="1" width="92.83203125" level="0" outlineLevel="0"/>
    <col min="197" max="197" customWidth="1" width="92.83203125" level="0" outlineLevel="0"/>
    <col min="198" max="198" customWidth="1" width="92.83203125" level="0" outlineLevel="0"/>
    <col min="199" max="199" customWidth="1" width="92.83203125" level="0" outlineLevel="0"/>
    <col min="200" max="200" customWidth="1" width="92.83203125" level="0" outlineLevel="0"/>
    <col min="201" max="201" customWidth="1" width="92.83203125" level="0" outlineLevel="0"/>
    <col min="202" max="202" customWidth="1" width="92.83203125" level="0" outlineLevel="0"/>
    <col min="203" max="203" customWidth="1" width="92.83203125" level="0" outlineLevel="0"/>
    <col min="204" max="204" customWidth="1" width="92.83203125" level="0" outlineLevel="0"/>
    <col min="205" max="205" customWidth="1" width="92.83203125" level="0" outlineLevel="0"/>
    <col min="206" max="206" customWidth="1" width="92.83203125" level="0" outlineLevel="0"/>
    <col min="207" max="207" customWidth="1" width="92.83203125" level="0" outlineLevel="0"/>
    <col min="208" max="208" customWidth="1" width="92.83203125" level="0" outlineLevel="0"/>
    <col min="209" max="209" customWidth="1" width="92.83203125" level="0" outlineLevel="0"/>
    <col min="210" max="210" customWidth="1" width="92.83203125" level="0" outlineLevel="0"/>
    <col min="211" max="211" customWidth="1" width="92.83203125" level="0" outlineLevel="0"/>
    <col min="212" max="212" customWidth="1" width="92.83203125" level="0" outlineLevel="0"/>
    <col min="213" max="213" customWidth="1" width="92.83203125" level="0" outlineLevel="0"/>
    <col min="214" max="214" customWidth="1" width="92.83203125" level="0" outlineLevel="0"/>
    <col min="215" max="215" customWidth="1" width="92.83203125" level="0" outlineLevel="0"/>
    <col min="216" max="216" customWidth="1" width="92.83203125" level="0" outlineLevel="0"/>
    <col min="217" max="217" customWidth="1" width="92.83203125" level="0" outlineLevel="0"/>
    <col min="218" max="218" customWidth="1" width="92.83203125" level="0" outlineLevel="0"/>
    <col min="219" max="219" customWidth="1" width="92.83203125" level="0" outlineLevel="0"/>
    <col min="220" max="220" customWidth="1" width="92.83203125" level="0" outlineLevel="0"/>
    <col min="221" max="221" customWidth="1" width="92.83203125" level="0" outlineLevel="0"/>
    <col min="222" max="222" customWidth="1" width="92.83203125" level="0" outlineLevel="0"/>
    <col min="223" max="223" customWidth="1" width="92.83203125" level="0" outlineLevel="0"/>
    <col min="224" max="224" customWidth="1" width="92.83203125" level="0" outlineLevel="0"/>
    <col min="225" max="225" customWidth="1" width="92.83203125" level="0" outlineLevel="0"/>
    <col min="226" max="226" customWidth="1" width="92.83203125" level="0" outlineLevel="0"/>
    <col min="227" max="227" customWidth="1" width="92.83203125" level="0" outlineLevel="0"/>
    <col min="228" max="228" customWidth="1" width="92.83203125" level="0" outlineLevel="0"/>
    <col min="229" max="229" customWidth="1" width="92.83203125" level="0" outlineLevel="0"/>
    <col min="230" max="230" customWidth="1" width="92.83203125" level="0" outlineLevel="0"/>
    <col min="231" max="231" customWidth="1" width="92.83203125" level="0" outlineLevel="0"/>
    <col min="232" max="232" customWidth="1" width="92.83203125" level="0" outlineLevel="0"/>
    <col min="233" max="233" customWidth="1" width="92.83203125" level="0" outlineLevel="0"/>
    <col min="234" max="234" customWidth="1" width="92.83203125" level="0" outlineLevel="0"/>
    <col min="235" max="235" customWidth="1" width="92.83203125" level="0" outlineLevel="0"/>
    <col min="236" max="236" customWidth="1" width="92.83203125" level="0" outlineLevel="0"/>
    <col min="237" max="237" customWidth="1" width="92.83203125" level="0" outlineLevel="0"/>
    <col min="238" max="238" customWidth="1" width="92.83203125" level="0" outlineLevel="0"/>
    <col min="239" max="239" customWidth="1" width="92.83203125" level="0" outlineLevel="0"/>
    <col min="240" max="240" customWidth="1" width="92.83203125" level="0" outlineLevel="0"/>
    <col min="241" max="241" customWidth="1" width="92.83203125" level="0" outlineLevel="0"/>
    <col min="242" max="242" customWidth="1" width="92.83203125" level="0" outlineLevel="0"/>
    <col min="243" max="243" customWidth="1" width="92.83203125" level="0" outlineLevel="0"/>
    <col min="244" max="244" customWidth="1" width="92.83203125" level="0" outlineLevel="0"/>
    <col min="245" max="245" customWidth="1" width="92.83203125" level="0" outlineLevel="0"/>
    <col min="246" max="246" customWidth="1" width="92.83203125" level="0" outlineLevel="0"/>
    <col min="247" max="247" customWidth="1" width="92.83203125" level="0" outlineLevel="0"/>
    <col min="248" max="248" customWidth="1" width="92.83203125" level="0" outlineLevel="0"/>
    <col min="249" max="249" customWidth="1" width="92.83203125" level="0" outlineLevel="0"/>
    <col min="250" max="250" customWidth="1" width="92.83203125" level="0" outlineLevel="0"/>
    <col min="251" max="251" customWidth="1" width="92.83203125" level="0" outlineLevel="0"/>
    <col min="252" max="252" customWidth="1" width="92.83203125" level="0" outlineLevel="0"/>
    <col min="253" max="253" customWidth="1" width="92.83203125" level="0" outlineLevel="0"/>
    <col min="254" max="254" customWidth="1" width="92.83203125" level="0" outlineLevel="0"/>
    <col min="255" max="255" customWidth="1" width="92.83203125" level="0" outlineLevel="0"/>
    <col min="256" max="256" customWidth="1" width="92.83203125" level="0" outlineLevel="0"/>
    <col min="257" max="257" customWidth="1" width="92.83203125" level="0" outlineLevel="0"/>
  </cols>
  <sheetData>
    <row r="1"/>
    <row r="2" ht="165" customHeight="1"/>
    <row r="3">
      <c r="A3" t="str">
        <v>Cliente</v>
      </c>
      <c r="B3" t="str">
        <v>In Corporate Arquitetura</v>
      </c>
      <c r="C3" t="str">
        <v>Proposta Número:</v>
      </c>
      <c r="E3" t="str">
        <v>058/23</v>
      </c>
      <c r="N3" t="str">
        <v>Referências</v>
      </c>
      <c r="O3" s="1" t="str">
        <v>%</v>
      </c>
      <c r="P3" t="str">
        <v>fator [1-(%/100)]</v>
      </c>
    </row>
    <row r="4">
      <c r="A4" t="str">
        <v>Título</v>
      </c>
      <c r="B4" t="str">
        <v>Sala Comercial -  1° etapa</v>
      </c>
      <c r="C4" t="str">
        <v>Revisão:</v>
      </c>
      <c r="E4">
        <v>3</v>
      </c>
      <c r="N4" t="str">
        <v>BDI</v>
      </c>
      <c r="O4" s="1">
        <v>0.25</v>
      </c>
      <c r="P4" s="2">
        <f>1-O4</f>
        <v>0.75</v>
      </c>
    </row>
    <row r="5">
      <c r="A5" t="str">
        <v>Endereço</v>
      </c>
      <c r="B5" t="str">
        <v>Avenida Marques de São Vicente, 230</v>
      </c>
      <c r="C5" t="str">
        <v>Data:</v>
      </c>
      <c r="E5" s="5">
        <v>45113</v>
      </c>
      <c r="N5" t="str">
        <v>IMPOSTO</v>
      </c>
      <c r="O5" s="2">
        <v>9.8</v>
      </c>
      <c r="P5">
        <f>1-O5/100</f>
        <v>0.902</v>
      </c>
    </row>
    <row r="6">
      <c r="A6" t="str">
        <v>Empresa</v>
      </c>
      <c r="B6" t="str">
        <v>TRS Construções e Serviços</v>
      </c>
      <c r="C6" t="str">
        <v>CNPJ:</v>
      </c>
      <c r="E6" t="str">
        <v>45.218.876/0001-47</v>
      </c>
    </row>
    <row r="7">
      <c r="A7" t="str">
        <v>Responsável:</v>
      </c>
      <c r="B7" s="6" t="str">
        <v>Diego Torres</v>
      </c>
      <c r="C7" t="str">
        <v>Inscrição Estadual:</v>
      </c>
      <c r="E7" s="3">
        <v>278510870110</v>
      </c>
      <c r="N7" t="str">
        <v>BDI</v>
      </c>
      <c r="O7" t="str">
        <v>MÃO DE OBRA</v>
      </c>
      <c r="P7" t="str">
        <v>MATERIAL / TRS</v>
      </c>
      <c r="Q7" t="str">
        <v>SUBTOTAL</v>
      </c>
      <c r="R7" t="str">
        <v>TOTAL</v>
      </c>
    </row>
    <row r="8">
      <c r="N8" t="str">
        <v>BDI</v>
      </c>
      <c r="O8" t="str">
        <v>MÃO OBRA</v>
      </c>
      <c r="P8" t="str">
        <v>MATERIAL</v>
      </c>
      <c r="Q8" t="str">
        <v>SUBTOTAL</v>
      </c>
      <c r="R8" t="str">
        <v>TOTAL</v>
      </c>
    </row>
    <row r="9">
      <c r="A9" t="str">
        <v>PROPOSTA ORÇAMENTÁRIA</v>
      </c>
    </row>
    <row r="10">
      <c r="N10" t="str">
        <v>BDI</v>
      </c>
      <c r="O10" t="str">
        <v>MÃO OBRA</v>
      </c>
      <c r="P10" t="str">
        <v>MATERIAL</v>
      </c>
      <c r="Q10" t="str">
        <v>SUBTOTAL</v>
      </c>
      <c r="R10" t="str">
        <v>TOTAL</v>
      </c>
    </row>
    <row r="11">
      <c r="A11" t="str">
        <v>ITEM</v>
      </c>
      <c r="B11" t="str">
        <v>DESCRIÇÃO</v>
      </c>
      <c r="C11" t="str">
        <v>UNIDADE</v>
      </c>
      <c r="D11" t="str">
        <v>QUANTIDADE</v>
      </c>
      <c r="E11" t="str">
        <v>CUSTO UNITÁRIO</v>
      </c>
      <c r="F11" s="4" t="str">
        <v>TOTAL</v>
      </c>
      <c r="H11" t="str">
        <v>Custo</v>
      </c>
      <c r="I11" t="str">
        <v>Saldo</v>
      </c>
      <c r="J11" t="str">
        <v>%</v>
      </c>
    </row>
    <row r="12"/>
    <row r="13">
      <c r="A13">
        <v>1</v>
      </c>
      <c r="B13" t="str">
        <v>DOCUMENTAÇÃO</v>
      </c>
      <c r="F13" s="4">
        <f>SUM(F14:F16)</f>
        <v>600</v>
      </c>
    </row>
    <row r="14">
      <c r="A14" t="str">
        <v>1.1</v>
      </c>
      <c r="B14" t="str">
        <v>Fornecimento de ART para execução de obra.</v>
      </c>
      <c r="C14" t="str">
        <v>VB</v>
      </c>
      <c r="D14" s="2">
        <v>1</v>
      </c>
      <c r="E14" s="4">
        <f>Q14</f>
        <v>600</v>
      </c>
      <c r="F14" s="4">
        <f>D14*E14</f>
        <v>600</v>
      </c>
      <c r="N14" s="2">
        <v>1</v>
      </c>
      <c r="O14" s="4">
        <v>600</v>
      </c>
      <c r="P14" s="4">
        <v>0</v>
      </c>
      <c r="Q14" s="4">
        <f>(O14+P14)/N14</f>
        <v>600</v>
      </c>
      <c r="R14" s="4">
        <f>Q14*D14</f>
        <v>600</v>
      </c>
    </row>
    <row r="15" hidden="1">
      <c r="A15" t="str">
        <v>1.2</v>
      </c>
      <c r="B15" t="str">
        <v>Fornecimento de seguro para execução de obra.</v>
      </c>
      <c r="C15" t="str">
        <v>VB</v>
      </c>
      <c r="E15" s="4">
        <f>Q15</f>
        <v>906.52</v>
      </c>
      <c r="F15" s="4">
        <f>D15*E15</f>
        <v>0</v>
      </c>
      <c r="N15" s="2">
        <f>$P$4</f>
        <v>0.75</v>
      </c>
      <c r="O15" s="4">
        <v>679.89</v>
      </c>
      <c r="P15" s="4">
        <v>0</v>
      </c>
      <c r="Q15" s="4">
        <f>(O15+P15)/N15</f>
        <v>906.52</v>
      </c>
      <c r="R15" s="4">
        <f>Q15*D15</f>
        <v>0</v>
      </c>
    </row>
    <row r="16" hidden="1">
      <c r="A16" t="str">
        <v>1.3</v>
      </c>
      <c r="B16" t="str">
        <v>Fornecimento de documentação para execução de obra.</v>
      </c>
      <c r="C16" t="str">
        <v>VB</v>
      </c>
      <c r="E16" s="4">
        <f>Q16</f>
        <v>266.6666666666667</v>
      </c>
      <c r="F16" s="4">
        <f>D16*E16</f>
        <v>0</v>
      </c>
      <c r="N16" s="2">
        <f>$P$4</f>
        <v>0.75</v>
      </c>
      <c r="O16" s="4">
        <v>200</v>
      </c>
      <c r="P16" s="4">
        <v>0</v>
      </c>
      <c r="Q16" s="4">
        <f>(O16+P16)/N16</f>
        <v>266.6666666666667</v>
      </c>
      <c r="R16" s="4">
        <f>Q16*D16</f>
        <v>0</v>
      </c>
    </row>
    <row r="17"/>
    <row r="18">
      <c r="A18">
        <v>2</v>
      </c>
      <c r="B18" t="str">
        <v>PROTEÇÕES E LOCAÇÕES</v>
      </c>
      <c r="F18" s="4">
        <f>SUM(F19:F21)</f>
        <v>3466.6666666666665</v>
      </c>
      <c r="N18" s="2">
        <f>$P$4</f>
        <v>0.75</v>
      </c>
      <c r="O18" s="4">
        <v>0</v>
      </c>
      <c r="P18" s="4">
        <v>0</v>
      </c>
      <c r="Q18" s="4">
        <f>(O18+P18)/N18</f>
        <v>0</v>
      </c>
      <c r="R18" s="4">
        <f>Q18*D18</f>
        <v>0</v>
      </c>
    </row>
    <row r="19">
      <c r="A19" t="str">
        <v>2.1</v>
      </c>
      <c r="B19" t="str">
        <v>Fornecimento de material e mão de obra para proteção - Considerado trechos onde haverá intervenções.</v>
      </c>
      <c r="C19" t="str">
        <v>VB</v>
      </c>
      <c r="D19" s="2">
        <v>1</v>
      </c>
      <c r="E19" s="4">
        <f>Q19</f>
        <v>2066.6666666666665</v>
      </c>
      <c r="F19" s="4">
        <f>D19*E19</f>
        <v>2066.6666666666665</v>
      </c>
      <c r="N19" s="2">
        <f>$P$4</f>
        <v>0.75</v>
      </c>
      <c r="O19" s="4">
        <v>250</v>
      </c>
      <c r="P19" s="4">
        <v>1300</v>
      </c>
      <c r="Q19" s="4">
        <f>(O19+P19)/N19</f>
        <v>2066.6666666666665</v>
      </c>
      <c r="R19" s="4">
        <f>Q19*D19</f>
        <v>2066.6666666666665</v>
      </c>
    </row>
    <row r="20">
      <c r="A20" t="str">
        <v>2.2</v>
      </c>
      <c r="B20" t="str">
        <v>Fornecimento de caçamba para retirada do entulho - Considerado caçamba comum de 5m³</v>
      </c>
      <c r="C20" t="str">
        <v>VB</v>
      </c>
      <c r="D20" s="2">
        <v>3</v>
      </c>
      <c r="E20" s="4">
        <f>Q20</f>
        <v>466.6666666666667</v>
      </c>
      <c r="F20" s="4">
        <f>D20*E20</f>
        <v>1400</v>
      </c>
      <c r="N20" s="2">
        <f>$P$4</f>
        <v>0.75</v>
      </c>
      <c r="O20" s="4">
        <v>0</v>
      </c>
      <c r="P20" s="4">
        <v>350</v>
      </c>
      <c r="Q20" s="4">
        <f>(O20+P20)/N20</f>
        <v>466.6666666666667</v>
      </c>
      <c r="R20" s="4">
        <f>Q20*D20</f>
        <v>1400</v>
      </c>
    </row>
    <row r="21" hidden="1">
      <c r="A21" t="str">
        <v>2.3</v>
      </c>
      <c r="B21" t="str">
        <v>Fornecimento de locação de equipamentos - Máquita, lixadeira, andaime e martelete até 10 kg</v>
      </c>
      <c r="C21" t="str">
        <v>VB</v>
      </c>
      <c r="E21" s="4">
        <f>Q21</f>
        <v>400</v>
      </c>
      <c r="F21" s="4">
        <f>D21*E21</f>
        <v>0</v>
      </c>
      <c r="N21" s="2">
        <f>$P$4</f>
        <v>0.75</v>
      </c>
      <c r="O21" s="4">
        <v>0</v>
      </c>
      <c r="P21" s="4">
        <v>300</v>
      </c>
      <c r="Q21" s="4">
        <f>(O21+P21)/N21</f>
        <v>400</v>
      </c>
      <c r="R21" s="4">
        <f>Q21*D21</f>
        <v>0</v>
      </c>
    </row>
    <row r="22"/>
    <row r="23">
      <c r="A23">
        <v>3</v>
      </c>
      <c r="B23" t="str">
        <v xml:space="preserve">DEMOLIÇÃO </v>
      </c>
      <c r="F23" s="4">
        <f>SUM(F24:F33)</f>
        <v>6726.320000000001</v>
      </c>
      <c r="H23" s="4">
        <v>1500</v>
      </c>
      <c r="I23" s="4">
        <f>F23-H23</f>
        <v>5226.320000000001</v>
      </c>
      <c r="J23" s="1">
        <f>I23/H23</f>
        <v>3.484213333333334</v>
      </c>
      <c r="N23" s="2">
        <v>1</v>
      </c>
      <c r="O23" s="4">
        <v>0</v>
      </c>
      <c r="P23" s="4">
        <v>0</v>
      </c>
      <c r="Q23" s="4">
        <f>(O23+P23)/N23</f>
        <v>0</v>
      </c>
      <c r="R23" s="4">
        <f>Q23*D23</f>
        <v>0</v>
      </c>
    </row>
    <row r="24">
      <c r="A24" t="str">
        <v>3.1</v>
      </c>
      <c r="B24" t="str">
        <v>Fornecimento de material e mão de obra para demolição do forro drywall - Considerado área sala adm</v>
      </c>
      <c r="C24" t="str">
        <v>m2</v>
      </c>
      <c r="D24" s="2">
        <v>30</v>
      </c>
      <c r="E24" s="4">
        <f>Q24</f>
        <v>29.333333333333332</v>
      </c>
      <c r="F24" s="4">
        <f>D24*E24</f>
        <v>880</v>
      </c>
      <c r="N24" s="2">
        <f>$P$4</f>
        <v>0.75</v>
      </c>
      <c r="O24" s="4">
        <v>22</v>
      </c>
      <c r="P24" s="4">
        <v>0</v>
      </c>
      <c r="Q24" s="4">
        <f>(O24+P24)/N24</f>
        <v>29.333333333333332</v>
      </c>
      <c r="R24" s="4">
        <f>Q24*D24</f>
        <v>880</v>
      </c>
    </row>
    <row r="25">
      <c r="A25" t="str">
        <v>3.2</v>
      </c>
      <c r="B25" t="str">
        <v>Fornecimento de material e mão de obra para retirada do piso existente - Considerado sala principal, banheiros e DML</v>
      </c>
      <c r="C25" t="str">
        <v>m2</v>
      </c>
      <c r="D25" s="2">
        <v>121.93</v>
      </c>
      <c r="E25" s="4">
        <f>Q25</f>
        <v>24</v>
      </c>
      <c r="F25" s="4">
        <f>D25*E25</f>
        <v>2926.32</v>
      </c>
      <c r="N25" s="2">
        <f>$P$4</f>
        <v>0.75</v>
      </c>
      <c r="O25" s="4">
        <v>18</v>
      </c>
      <c r="P25" s="4">
        <v>0</v>
      </c>
      <c r="Q25" s="4">
        <f>(O25+P25)/N25</f>
        <v>24</v>
      </c>
      <c r="R25" s="4">
        <f>Q25*D25</f>
        <v>2926.32</v>
      </c>
    </row>
    <row r="26">
      <c r="A26" t="str">
        <v>3.3</v>
      </c>
      <c r="B26" t="str">
        <v>Fornecimento de material e mão de obra para demolição de bandeira de porta</v>
      </c>
      <c r="C26" t="str">
        <v>VB</v>
      </c>
      <c r="D26" s="2">
        <v>1</v>
      </c>
      <c r="E26" s="4">
        <f>Q26</f>
        <v>200</v>
      </c>
      <c r="F26" s="4">
        <f>D26*E26</f>
        <v>200</v>
      </c>
      <c r="N26" s="2">
        <v>1</v>
      </c>
      <c r="O26" s="4">
        <v>200</v>
      </c>
      <c r="P26" s="4">
        <v>0</v>
      </c>
      <c r="Q26" s="4">
        <f>(O26+P26)/N26</f>
        <v>200</v>
      </c>
      <c r="R26" s="4">
        <f>Q26*D26</f>
        <v>200</v>
      </c>
    </row>
    <row r="27">
      <c r="A27" t="str">
        <v>3.4</v>
      </c>
      <c r="B27" t="str">
        <v>Fornecimento de mão de obra para transporte vertical de entulho -  Considerado transporte até a rua paralela ao prédio</v>
      </c>
      <c r="C27" t="str">
        <v>VB</v>
      </c>
      <c r="D27" s="2">
        <v>1</v>
      </c>
      <c r="E27" s="4">
        <f>Q27</f>
        <v>533.3333333333334</v>
      </c>
      <c r="F27" s="4">
        <f>D27*E27</f>
        <v>533.3333333333334</v>
      </c>
      <c r="N27" s="2">
        <f>$P$4</f>
        <v>0.75</v>
      </c>
      <c r="O27" s="4">
        <v>400</v>
      </c>
      <c r="P27" s="4">
        <v>0</v>
      </c>
      <c r="Q27" s="4">
        <f>(O27+P27)/N27</f>
        <v>533.3333333333334</v>
      </c>
      <c r="R27" s="4">
        <f>Q27*D27</f>
        <v>533.3333333333334</v>
      </c>
    </row>
    <row r="28">
      <c r="A28" t="str">
        <v>3.5</v>
      </c>
      <c r="B28" t="str">
        <v>Retirada e descarte de papel de parede</v>
      </c>
      <c r="C28" t="str">
        <v>VB</v>
      </c>
      <c r="D28" s="2">
        <v>1</v>
      </c>
      <c r="E28" s="4">
        <f>Q28</f>
        <v>266.6666666666667</v>
      </c>
      <c r="F28" s="4">
        <f>D28*E28</f>
        <v>266.6666666666667</v>
      </c>
      <c r="N28" s="2">
        <f>$P$4</f>
        <v>0.75</v>
      </c>
      <c r="O28" s="4">
        <v>200</v>
      </c>
      <c r="P28" s="4">
        <v>0</v>
      </c>
      <c r="Q28" s="4">
        <f>(O28+P28)/N28</f>
        <v>266.6666666666667</v>
      </c>
      <c r="R28" s="4">
        <f>Q28*D28</f>
        <v>266.6666666666667</v>
      </c>
    </row>
    <row r="29">
      <c r="A29" t="str">
        <v>3.6</v>
      </c>
      <c r="B29" t="str">
        <v xml:space="preserve">Retirada de louças, metais e espelhos </v>
      </c>
      <c r="C29" t="str">
        <v>VB</v>
      </c>
      <c r="D29" s="2">
        <v>1</v>
      </c>
      <c r="E29" s="4">
        <f>Q29</f>
        <v>333.3333333333333</v>
      </c>
      <c r="F29" s="4">
        <f>D29*E29</f>
        <v>333.3333333333333</v>
      </c>
      <c r="N29" s="2">
        <f>$P$4</f>
        <v>0.75</v>
      </c>
      <c r="O29" s="4">
        <v>250</v>
      </c>
      <c r="P29" s="4">
        <v>0</v>
      </c>
      <c r="Q29" s="4">
        <f>(O29+P29)/N29</f>
        <v>333.3333333333333</v>
      </c>
      <c r="R29" s="4">
        <f>Q29*D29</f>
        <v>333.3333333333333</v>
      </c>
    </row>
    <row r="30">
      <c r="A30" t="str">
        <v>3.7</v>
      </c>
      <c r="B30" t="str">
        <v>Demolição de bancadas em granito, gabinetes e tanque</v>
      </c>
      <c r="C30" t="str">
        <v>VB</v>
      </c>
      <c r="D30" s="2">
        <v>1</v>
      </c>
      <c r="E30" s="4">
        <f>Q30</f>
        <v>200</v>
      </c>
      <c r="F30" s="4">
        <f>D30*E30</f>
        <v>200</v>
      </c>
      <c r="N30" s="2">
        <f>$P$4</f>
        <v>0.75</v>
      </c>
      <c r="O30" s="4">
        <v>150</v>
      </c>
      <c r="P30" s="4">
        <v>0</v>
      </c>
      <c r="Q30" s="4">
        <f>(O30+P30)/N30</f>
        <v>200</v>
      </c>
      <c r="R30" s="4">
        <f>Q30*D30</f>
        <v>200</v>
      </c>
    </row>
    <row r="31" hidden="1">
      <c r="A31" t="str">
        <v>3.8</v>
      </c>
      <c r="B31" t="str">
        <v xml:space="preserve">Retirada e descarte de portas com batente </v>
      </c>
      <c r="C31" t="str">
        <v>VB</v>
      </c>
      <c r="E31" s="4">
        <f>Q31</f>
        <v>133.33333333333334</v>
      </c>
      <c r="F31" s="4">
        <f>D31*E31</f>
        <v>0</v>
      </c>
      <c r="N31" s="2">
        <f>$P$4</f>
        <v>0.75</v>
      </c>
      <c r="O31" s="4">
        <v>100</v>
      </c>
      <c r="P31" s="4">
        <v>0</v>
      </c>
      <c r="Q31" s="4">
        <f>(O31+P31)/N31</f>
        <v>133.33333333333334</v>
      </c>
      <c r="R31" s="4">
        <f>Q31*D31</f>
        <v>0</v>
      </c>
    </row>
    <row r="32">
      <c r="A32" t="str">
        <v>3.9</v>
      </c>
      <c r="B32" t="str">
        <v xml:space="preserve">Demolição parede área dos mictórios - Considerado demolição e isolamento hidráulico </v>
      </c>
      <c r="C32" t="str">
        <v>VB</v>
      </c>
      <c r="D32" s="2">
        <v>1</v>
      </c>
      <c r="E32" s="4">
        <f>Q32</f>
        <v>1066.6666666666667</v>
      </c>
      <c r="F32" s="4">
        <f>D32*E32</f>
        <v>1066.6666666666667</v>
      </c>
      <c r="N32" s="2">
        <f>$P$4</f>
        <v>0.75</v>
      </c>
      <c r="O32" s="4">
        <v>600</v>
      </c>
      <c r="P32" s="4">
        <v>200</v>
      </c>
      <c r="Q32" s="4">
        <f>(O32+P32)/N32</f>
        <v>1066.6666666666667</v>
      </c>
      <c r="R32" s="4">
        <f>Q32*D32</f>
        <v>1066.6666666666667</v>
      </c>
    </row>
    <row r="33">
      <c r="A33" t="str">
        <v>3.10</v>
      </c>
      <c r="B33" t="str">
        <v>Fornecimento de mão de obra para retirada e descarte do rodapé</v>
      </c>
      <c r="C33" t="str">
        <v>vb</v>
      </c>
      <c r="D33" s="2">
        <v>1</v>
      </c>
      <c r="E33" s="4">
        <f>Q33</f>
        <v>320</v>
      </c>
      <c r="F33" s="4">
        <f>D33*E33</f>
        <v>320</v>
      </c>
      <c r="N33" s="2">
        <f>$P$4</f>
        <v>0.75</v>
      </c>
      <c r="O33" s="4">
        <v>240</v>
      </c>
      <c r="Q33" s="4">
        <f>(O33+P33)/N33</f>
        <v>320</v>
      </c>
      <c r="R33" s="4">
        <f>Q33*D33</f>
        <v>320</v>
      </c>
    </row>
    <row r="34"/>
    <row r="35">
      <c r="A35">
        <v>4</v>
      </c>
      <c r="B35" t="str">
        <v>DIVERSOS</v>
      </c>
      <c r="F35" s="4">
        <f>SUM(F36:F39)</f>
        <v>3823.333333333333</v>
      </c>
      <c r="N35" s="2">
        <v>1</v>
      </c>
      <c r="O35" s="4">
        <v>0</v>
      </c>
      <c r="P35" s="4">
        <v>0</v>
      </c>
      <c r="Q35" s="4">
        <f>(O35+P35)/N35</f>
        <v>0</v>
      </c>
      <c r="R35" s="4">
        <f>Q35*D35</f>
        <v>0</v>
      </c>
    </row>
    <row r="36">
      <c r="A36" t="str">
        <v>4.1</v>
      </c>
      <c r="B36" t="str">
        <v>Fornecimento de mão de obra para instalação de suporte para TV sala de reunião - Considerado compra de suporte  até 80"</v>
      </c>
      <c r="C36" t="str">
        <v>UNID</v>
      </c>
      <c r="D36" s="2">
        <v>1</v>
      </c>
      <c r="E36" s="4">
        <f>Q36</f>
        <v>373.3333333333333</v>
      </c>
      <c r="F36" s="4">
        <f>D36*E36</f>
        <v>373.3333333333333</v>
      </c>
      <c r="N36" s="2">
        <f>$P$4</f>
        <v>0.75</v>
      </c>
      <c r="O36" s="4">
        <v>80</v>
      </c>
      <c r="P36" s="4">
        <v>200</v>
      </c>
      <c r="Q36" s="4">
        <f>(O36+P36)/N36</f>
        <v>373.3333333333333</v>
      </c>
      <c r="R36" s="4">
        <f>Q36*D36</f>
        <v>373.3333333333333</v>
      </c>
    </row>
    <row r="37">
      <c r="A37" t="str">
        <v>4.2</v>
      </c>
      <c r="B37" t="str">
        <v>Fornecimento de mão de obra para instalação de bosieries - Não considerado a compra do bosieries</v>
      </c>
      <c r="C37" t="str">
        <v>ML</v>
      </c>
      <c r="D37" s="2">
        <v>20</v>
      </c>
      <c r="E37" s="4">
        <f>Q37</f>
        <v>60</v>
      </c>
      <c r="F37" s="4">
        <f>D37*E37</f>
        <v>1200</v>
      </c>
      <c r="N37" s="2">
        <v>1</v>
      </c>
      <c r="O37" s="4">
        <v>60</v>
      </c>
      <c r="P37" s="4">
        <v>0</v>
      </c>
      <c r="Q37" s="4">
        <f>(O37+P37)/N37</f>
        <v>60</v>
      </c>
      <c r="R37" s="4">
        <f>Q37*D37</f>
        <v>1200</v>
      </c>
    </row>
    <row r="38">
      <c r="A38" t="str">
        <v>4.3</v>
      </c>
      <c r="B38" t="str">
        <v>Fornecimento de mão de obra para instalação de papel de parede - Não considerado a compra do papel de parede</v>
      </c>
      <c r="C38" t="str">
        <v>m2</v>
      </c>
      <c r="D38" s="2">
        <v>15</v>
      </c>
      <c r="E38" s="4">
        <f>Q38</f>
        <v>150</v>
      </c>
      <c r="F38" s="4">
        <f>D38*E38</f>
        <v>2250</v>
      </c>
      <c r="N38" s="2">
        <v>1</v>
      </c>
      <c r="O38" s="4">
        <v>150</v>
      </c>
      <c r="P38" s="4">
        <v>0</v>
      </c>
      <c r="Q38" s="4">
        <f>(O38+P38)/N38</f>
        <v>150</v>
      </c>
      <c r="R38" s="4">
        <f>Q38*D38</f>
        <v>2250</v>
      </c>
    </row>
    <row r="39"/>
    <row r="40">
      <c r="A40">
        <v>5</v>
      </c>
      <c r="B40" t="str">
        <v>ELÉTRICA</v>
      </c>
      <c r="F40" s="4">
        <f>SUM(F41:F51)</f>
        <v>22033.333333333332</v>
      </c>
    </row>
    <row r="41">
      <c r="A41" t="str">
        <v>5.1</v>
      </c>
      <c r="B41" t="str">
        <v>Fornecimento de mão de obra para remoção das luminárias - Considerado remoção para reaproveitamento das luminárias indicadas</v>
      </c>
      <c r="C41" t="str">
        <v>VB</v>
      </c>
      <c r="D41" s="2">
        <v>1</v>
      </c>
      <c r="E41" s="4">
        <f>Q41</f>
        <v>600</v>
      </c>
      <c r="F41" s="4">
        <f>D41*E41</f>
        <v>600</v>
      </c>
      <c r="N41" s="2">
        <f>$P$4</f>
        <v>0.75</v>
      </c>
      <c r="O41" s="4">
        <v>450</v>
      </c>
      <c r="P41" s="4">
        <v>0</v>
      </c>
      <c r="Q41" s="4">
        <f>(O41+P41)/N41</f>
        <v>600</v>
      </c>
      <c r="R41" s="4">
        <f>Q41*D41</f>
        <v>600</v>
      </c>
    </row>
    <row r="42" hidden="1">
      <c r="A42" t="str">
        <v>5.2</v>
      </c>
      <c r="B42" t="str">
        <v xml:space="preserve">Fornecimento de material e mão de obra para instalação de tomadas de piso - Material considerado infra seca e cabos com certificação antichamas </v>
      </c>
      <c r="C42" t="str">
        <v>UNID.</v>
      </c>
      <c r="E42" s="4">
        <f>Q42</f>
        <v>266.6666666666667</v>
      </c>
      <c r="F42" s="4">
        <f>D42*E42</f>
        <v>0</v>
      </c>
      <c r="N42" s="2">
        <f>$P$4</f>
        <v>0.75</v>
      </c>
      <c r="O42" s="4">
        <v>150</v>
      </c>
      <c r="P42" s="4">
        <v>50</v>
      </c>
      <c r="Q42" s="4">
        <f>(O42+P42)/N42</f>
        <v>266.6666666666667</v>
      </c>
      <c r="R42" s="4">
        <f>Q42*D42</f>
        <v>0</v>
      </c>
    </row>
    <row r="43">
      <c r="A43" t="str">
        <v>5.3</v>
      </c>
      <c r="B43" t="str">
        <v xml:space="preserve">Fornecimento de material e mão de obra para adequação do circuito de iluminação geral - Considerado utilização dos quadros existentes. Material considerado infra seca e cabos com certificação antichamas </v>
      </c>
      <c r="C43" t="str">
        <v>UNID.</v>
      </c>
      <c r="D43" s="2">
        <v>39</v>
      </c>
      <c r="E43" s="4">
        <f>Q43</f>
        <v>180</v>
      </c>
      <c r="F43" s="4">
        <f>D43*E43</f>
        <v>7020</v>
      </c>
      <c r="N43" s="2">
        <f>$P$4</f>
        <v>0.75</v>
      </c>
      <c r="O43" s="4">
        <v>100</v>
      </c>
      <c r="P43" s="4">
        <v>35</v>
      </c>
      <c r="Q43" s="4">
        <f>(O43+P43)/N43</f>
        <v>180</v>
      </c>
      <c r="R43" s="4">
        <f>Q43*D43</f>
        <v>7020</v>
      </c>
    </row>
    <row r="44">
      <c r="A44" t="str">
        <v>5.4</v>
      </c>
      <c r="B44" t="str">
        <v>Fornecimento de material e mão de obra para adequação do quadro de iluminação existente  - Considerado a utilização do mesmo espaço físico sem movimentação do quadro. Material inclusos Disjuntores, terminais, barramento pente.</v>
      </c>
      <c r="C44" t="str">
        <v>VB</v>
      </c>
      <c r="D44" s="2">
        <v>1</v>
      </c>
      <c r="E44" s="4">
        <f>Q44</f>
        <v>2266.6666666666665</v>
      </c>
      <c r="F44" s="4">
        <f>D44*E44</f>
        <v>2266.6666666666665</v>
      </c>
      <c r="N44" s="2">
        <f>$P$4</f>
        <v>0.75</v>
      </c>
      <c r="O44" s="4">
        <v>1200</v>
      </c>
      <c r="P44" s="4">
        <v>500</v>
      </c>
      <c r="Q44" s="4">
        <f>(O44+P44)/N44</f>
        <v>2266.6666666666665</v>
      </c>
      <c r="R44" s="4">
        <f>Q44*D44</f>
        <v>2266.6666666666665</v>
      </c>
    </row>
    <row r="45">
      <c r="A45" t="str">
        <v>5.5</v>
      </c>
      <c r="B45" t="str">
        <v>Fornecimento de material e mão de obra para instalacão de fitas de LED. - Considerado recepção e logo compra da fita led não incluso</v>
      </c>
      <c r="C45" t="str">
        <v>VB</v>
      </c>
      <c r="D45" s="2">
        <v>1</v>
      </c>
      <c r="E45" s="4">
        <f>Q45</f>
        <v>1066.6666666666667</v>
      </c>
      <c r="F45" s="4">
        <f>D45*E45</f>
        <v>1066.6666666666667</v>
      </c>
      <c r="N45" s="2">
        <f>$P$4</f>
        <v>0.75</v>
      </c>
      <c r="O45" s="4">
        <v>800</v>
      </c>
      <c r="Q45" s="4">
        <f>(O45+P45)/N45</f>
        <v>1066.6666666666667</v>
      </c>
      <c r="R45" s="4">
        <f>Q45*D45</f>
        <v>1066.6666666666667</v>
      </c>
    </row>
    <row r="46">
      <c r="A46" t="str">
        <v>5.6</v>
      </c>
      <c r="B46" t="str">
        <v>Fornecimento de material e mão de obra para instalacão de pendentes. -  Não considerado a compra da luminária.</v>
      </c>
      <c r="C46" t="str">
        <v>UNID.</v>
      </c>
      <c r="D46" s="2">
        <v>2</v>
      </c>
      <c r="E46" s="4">
        <f>Q46</f>
        <v>180</v>
      </c>
      <c r="F46" s="4">
        <f>D46*E46</f>
        <v>360</v>
      </c>
      <c r="N46" s="2">
        <f>$P$4</f>
        <v>0.75</v>
      </c>
      <c r="O46" s="4">
        <v>100</v>
      </c>
      <c r="P46" s="4">
        <v>35</v>
      </c>
      <c r="Q46" s="4">
        <f>(O46+P46)/N46</f>
        <v>180</v>
      </c>
      <c r="R46" s="4">
        <f>Q46*D46</f>
        <v>360</v>
      </c>
    </row>
    <row r="47">
      <c r="A47" t="str">
        <v>5.7</v>
      </c>
      <c r="B47" t="str">
        <v>Fornecimento de material e mão de obra para instalacão de arandela nos banheiros. -  Não considerado a compra da luminária.</v>
      </c>
      <c r="C47" t="str">
        <v>UNID.</v>
      </c>
      <c r="D47" s="2">
        <v>6</v>
      </c>
      <c r="E47" s="4">
        <f>Q47</f>
        <v>180</v>
      </c>
      <c r="F47" s="4">
        <f>D47*E47</f>
        <v>1080</v>
      </c>
      <c r="N47" s="2">
        <f>$P$4</f>
        <v>0.75</v>
      </c>
      <c r="O47" s="4">
        <v>100</v>
      </c>
      <c r="P47" s="4">
        <v>35</v>
      </c>
      <c r="Q47" s="4">
        <f>(O47+P47)/N47</f>
        <v>180</v>
      </c>
      <c r="R47" s="4">
        <f>Q47*D47</f>
        <v>1080</v>
      </c>
    </row>
    <row r="48">
      <c r="A48" t="str">
        <v>5.8</v>
      </c>
      <c r="B48" t="str">
        <v>Fornecimento de material e mão de obra para instalação de luminaria tipo plafon -  Condiderado o mesmo modelo existente, infra seca e cabos antichamas</v>
      </c>
      <c r="C48" t="str">
        <v>UNID.</v>
      </c>
      <c r="D48" s="2">
        <v>4</v>
      </c>
      <c r="E48" s="4">
        <f>Q48</f>
        <v>266.6666666666667</v>
      </c>
      <c r="F48" s="4">
        <f>D48*E48</f>
        <v>1066.6666666666667</v>
      </c>
      <c r="N48" s="2">
        <f>$P$4</f>
        <v>0.75</v>
      </c>
      <c r="O48" s="4">
        <v>150</v>
      </c>
      <c r="P48" s="4">
        <v>50</v>
      </c>
      <c r="Q48" s="4">
        <f>(O48+P48)/N48</f>
        <v>266.6666666666667</v>
      </c>
      <c r="R48" s="4">
        <f>Q48*D48</f>
        <v>1066.6666666666667</v>
      </c>
    </row>
    <row r="49">
      <c r="A49" t="str">
        <v>5.9</v>
      </c>
      <c r="B49" t="str">
        <v>Fornecimento de material e mão de obra para pontos de tomadas nas mesas -  Considerado 3 pontos por ponto de atendimento e furo técnico para passagem de cabos</v>
      </c>
      <c r="C49" t="str">
        <v>UNID.</v>
      </c>
      <c r="D49" s="2">
        <v>36</v>
      </c>
      <c r="E49" s="4">
        <f>Q49</f>
        <v>180</v>
      </c>
      <c r="F49" s="4">
        <f>D49*E49</f>
        <v>6480</v>
      </c>
      <c r="N49" s="2">
        <f>$P$4</f>
        <v>0.75</v>
      </c>
      <c r="O49" s="4">
        <v>100</v>
      </c>
      <c r="P49" s="4">
        <v>35</v>
      </c>
      <c r="Q49" s="4">
        <f>(O49+P49)/N49</f>
        <v>180</v>
      </c>
      <c r="R49" s="4">
        <f>Q49*D49</f>
        <v>6480</v>
      </c>
    </row>
    <row r="50">
      <c r="A50" t="str">
        <v>5.10</v>
      </c>
      <c r="B50" t="str">
        <v>Fornecimento de material e mão de obra para pontos de acesso</v>
      </c>
      <c r="C50" t="str">
        <v>UNID.</v>
      </c>
      <c r="D50" s="2">
        <v>2</v>
      </c>
      <c r="E50" s="4">
        <f>Q50</f>
        <v>180</v>
      </c>
      <c r="F50" s="4">
        <f>D50*E50</f>
        <v>360</v>
      </c>
      <c r="N50" s="2">
        <v>1</v>
      </c>
      <c r="O50" s="4">
        <v>180</v>
      </c>
      <c r="Q50" s="4">
        <f>(O50+P50)/N50</f>
        <v>180</v>
      </c>
      <c r="R50" s="4">
        <f>Q50*D50</f>
        <v>360</v>
      </c>
    </row>
    <row r="51">
      <c r="A51" t="str">
        <v>5.11</v>
      </c>
      <c r="B51" t="str">
        <v xml:space="preserve">Fornecimento de material e mão de obra para adequação de tomadas </v>
      </c>
      <c r="C51" t="str">
        <v>UNID.</v>
      </c>
      <c r="D51">
        <v>10</v>
      </c>
      <c r="E51" s="4">
        <f>Q51</f>
        <v>173.33333333333334</v>
      </c>
      <c r="F51" s="4">
        <f>D51*E51</f>
        <v>1733.3333333333335</v>
      </c>
      <c r="N51" s="2">
        <f>$P$4</f>
        <v>0.75</v>
      </c>
      <c r="O51" s="4">
        <v>90</v>
      </c>
      <c r="P51" s="4">
        <v>40</v>
      </c>
      <c r="Q51" s="4">
        <f>(O51+P51)/N51</f>
        <v>173.33333333333334</v>
      </c>
      <c r="R51" s="4">
        <f>Q51*D51</f>
        <v>1733.3333333333335</v>
      </c>
    </row>
    <row r="52"/>
    <row r="53">
      <c r="A53">
        <v>6</v>
      </c>
      <c r="B53" t="str">
        <v>REDE</v>
      </c>
      <c r="F53" s="4">
        <f>SUM(F54:F63)</f>
        <v>23526.666666666668</v>
      </c>
    </row>
    <row r="54">
      <c r="A54" t="str">
        <v>6.1</v>
      </c>
      <c r="B54" t="str">
        <v>Fornecimento e instalação de infraestrutura complementar para passagem de cabeamento de rede (eletrocalhas, eletrodutos, condolentes e miscelâneas)</v>
      </c>
      <c r="C54" t="str">
        <v>VB</v>
      </c>
      <c r="D54" s="2">
        <v>1</v>
      </c>
      <c r="E54" s="4">
        <f>Q54</f>
        <v>4666.666666666667</v>
      </c>
      <c r="F54" s="4">
        <f>D54*E54</f>
        <v>4666.666666666667</v>
      </c>
      <c r="N54" s="2">
        <f>$P$4</f>
        <v>0.75</v>
      </c>
      <c r="O54" s="4">
        <v>1000</v>
      </c>
      <c r="P54" s="4">
        <v>2500</v>
      </c>
      <c r="Q54" s="4">
        <f>(O54+P54)/N54</f>
        <v>4666.666666666667</v>
      </c>
      <c r="R54" s="4">
        <f>Q54*D54</f>
        <v>4666.666666666667</v>
      </c>
    </row>
    <row r="55">
      <c r="A55" t="str">
        <v>6.2</v>
      </c>
      <c r="B55" t="str">
        <v>Fornecimento de material e mão de obra para execução de pontos de rede - Considerado ponto CAT6 e conectores RJ45 FURUKAWA -  Considerado 1 ponto por mesa 13 pontos  + 8 pontos de CFTV + 2 impressoras + 1 TVs</v>
      </c>
      <c r="C55" t="str">
        <v>UNID.</v>
      </c>
      <c r="D55" s="2">
        <v>24</v>
      </c>
      <c r="E55" s="4">
        <f>Q55</f>
        <v>448</v>
      </c>
      <c r="F55" s="4">
        <f>D55*E55</f>
        <v>10752</v>
      </c>
      <c r="N55" s="2">
        <f>$P$4</f>
        <v>0.75</v>
      </c>
      <c r="O55" s="4">
        <v>110</v>
      </c>
      <c r="P55" s="4">
        <v>226</v>
      </c>
      <c r="Q55" s="4">
        <f>(O55+P55)/N55</f>
        <v>448</v>
      </c>
      <c r="R55" s="4">
        <f>Q55*D55</f>
        <v>10752</v>
      </c>
    </row>
    <row r="56" hidden="1">
      <c r="A56" t="str">
        <v>6.3</v>
      </c>
      <c r="B56" t="str">
        <v>Fornecimento e instalação de patch cord para realização do link entre patch panel e switch - Considerado patch cord CAT6</v>
      </c>
      <c r="C56" t="str">
        <v>UNID.</v>
      </c>
      <c r="E56" s="4">
        <f>Q56</f>
        <v>80</v>
      </c>
      <c r="F56" s="4">
        <f>D56*E56</f>
        <v>0</v>
      </c>
      <c r="N56" s="2">
        <f>$P$4</f>
        <v>0.75</v>
      </c>
      <c r="O56" s="4">
        <v>0</v>
      </c>
      <c r="P56" s="4">
        <v>60</v>
      </c>
      <c r="Q56" s="4">
        <f>(O56+P56)/N56</f>
        <v>80</v>
      </c>
      <c r="R56" s="4">
        <f>Q56*D56</f>
        <v>0</v>
      </c>
    </row>
    <row r="57">
      <c r="A57" t="str">
        <v>6.4</v>
      </c>
      <c r="B57" t="str">
        <v>Fornecimento de material e mão de obra para certificação e identificação dos pontos de rede novos</v>
      </c>
      <c r="C57" t="str">
        <v>VB</v>
      </c>
      <c r="D57" s="2">
        <v>1</v>
      </c>
      <c r="E57" s="4">
        <f>Q57</f>
        <v>2266.6666666666665</v>
      </c>
      <c r="F57" s="4">
        <f>D57*E57</f>
        <v>2266.6666666666665</v>
      </c>
      <c r="N57" s="2">
        <f>$P$4</f>
        <v>0.75</v>
      </c>
      <c r="O57" s="4">
        <v>1200</v>
      </c>
      <c r="P57" s="4">
        <v>500</v>
      </c>
      <c r="Q57" s="4">
        <f>(O57+P57)/N57</f>
        <v>2266.6666666666665</v>
      </c>
      <c r="R57" s="4">
        <f>Q57*D57</f>
        <v>2266.6666666666665</v>
      </c>
    </row>
    <row r="58" hidden="1">
      <c r="A58" t="str">
        <v>6.5</v>
      </c>
      <c r="B58" t="str">
        <v>Fornecimento e instalação de patch panel  48 posições - Considerado patch panel  de 48 posições descarregado</v>
      </c>
      <c r="C58" t="str">
        <v>VB</v>
      </c>
      <c r="E58" s="4">
        <f>Q58</f>
        <v>2266.6666666666665</v>
      </c>
      <c r="F58" s="4">
        <f>D58*E58</f>
        <v>0</v>
      </c>
      <c r="N58" s="2">
        <f>$P$4</f>
        <v>0.75</v>
      </c>
      <c r="O58" s="4">
        <v>1200</v>
      </c>
      <c r="P58" s="4">
        <v>500</v>
      </c>
      <c r="Q58" s="4">
        <f>(O58+P58)/N58</f>
        <v>2266.6666666666665</v>
      </c>
      <c r="R58" s="4">
        <f>Q58*D58</f>
        <v>0</v>
      </c>
    </row>
    <row r="59" hidden="1">
      <c r="A59" t="str">
        <v>6.6</v>
      </c>
      <c r="B59" t="str">
        <v>Fornecimento de material e mão de obra para montagem do rack - Considerado Rack Servidor Piso 44x670</v>
      </c>
      <c r="C59" t="str">
        <v>VB</v>
      </c>
      <c r="E59" s="4">
        <f>Q59</f>
        <v>2266.6666666666665</v>
      </c>
      <c r="F59" s="4">
        <f>D59*E59</f>
        <v>0</v>
      </c>
      <c r="N59" s="2">
        <f>$P$4</f>
        <v>0.75</v>
      </c>
      <c r="O59" s="4">
        <v>1200</v>
      </c>
      <c r="P59" s="4">
        <v>500</v>
      </c>
      <c r="Q59" s="4">
        <f>(O59+P59)/N59</f>
        <v>2266.6666666666665</v>
      </c>
      <c r="R59" s="4">
        <f>Q59*D59</f>
        <v>0</v>
      </c>
    </row>
    <row r="60" hidden="1">
      <c r="A60" t="str">
        <v>6.7</v>
      </c>
      <c r="B60" t="str">
        <v>Fornecimento de material e mão de obra para montagem Switch TP-Link TL-S- Considero switch para 48 posições</v>
      </c>
      <c r="C60" t="str">
        <v>VB</v>
      </c>
      <c r="E60" s="4">
        <f>Q60</f>
        <v>2266.6666666666665</v>
      </c>
      <c r="F60" s="4">
        <f>D60*E60</f>
        <v>0</v>
      </c>
      <c r="N60" s="2">
        <f>$P$4</f>
        <v>0.75</v>
      </c>
      <c r="O60" s="4">
        <v>1200</v>
      </c>
      <c r="P60" s="4">
        <v>500</v>
      </c>
      <c r="Q60" s="4">
        <f>(O60+P60)/N60</f>
        <v>2266.6666666666665</v>
      </c>
      <c r="R60" s="4">
        <f>Q60*D60</f>
        <v>0</v>
      </c>
    </row>
    <row r="61">
      <c r="A61" t="str">
        <v>6.8</v>
      </c>
      <c r="B61" t="str">
        <v xml:space="preserve">Fornecimento de material e mão de obra para execução de pontos de telefonia - Considerado um por ponto de atendimento </v>
      </c>
      <c r="C61" t="str">
        <v>UNID.</v>
      </c>
      <c r="D61">
        <v>11</v>
      </c>
      <c r="E61" s="4">
        <f>Q61</f>
        <v>448</v>
      </c>
      <c r="F61" s="4">
        <f>D61*E61</f>
        <v>4928</v>
      </c>
      <c r="N61" s="2">
        <v>1</v>
      </c>
      <c r="O61" s="4">
        <v>448</v>
      </c>
      <c r="P61" s="4">
        <v>0</v>
      </c>
      <c r="Q61" s="4">
        <f>(O61+P61)/N61</f>
        <v>448</v>
      </c>
      <c r="R61" s="4">
        <f>Q61*D61</f>
        <v>4928</v>
      </c>
    </row>
    <row r="62">
      <c r="A62" t="str">
        <v>6.9</v>
      </c>
      <c r="B62" t="str">
        <v>Fornecimento de material e mão de obra para pontos de acesso</v>
      </c>
      <c r="C62" t="str">
        <v>UNID.</v>
      </c>
      <c r="D62">
        <v>2</v>
      </c>
      <c r="E62" s="4">
        <f>Q62</f>
        <v>190</v>
      </c>
      <c r="F62" s="4">
        <f>D62*E62</f>
        <v>380</v>
      </c>
      <c r="N62" s="2">
        <v>1</v>
      </c>
      <c r="O62" s="4">
        <v>180</v>
      </c>
      <c r="P62" s="4">
        <v>10</v>
      </c>
      <c r="Q62" s="4">
        <f>(O62+P62)/N62</f>
        <v>190</v>
      </c>
      <c r="R62" s="4">
        <f>Q62*D62</f>
        <v>380</v>
      </c>
    </row>
    <row r="63">
      <c r="A63" t="str">
        <v>6.10</v>
      </c>
      <c r="B63" t="str">
        <v xml:space="preserve">Fornecimento de material e mão de obra para passagem de HDMI para TV e Mesa de reunião </v>
      </c>
      <c r="C63" t="str">
        <v>UNID.</v>
      </c>
      <c r="D63">
        <v>1</v>
      </c>
      <c r="E63" s="4">
        <f>Q63</f>
        <v>533.3333333333334</v>
      </c>
      <c r="F63" s="4">
        <f>D63*E63</f>
        <v>533.3333333333334</v>
      </c>
      <c r="N63" s="2">
        <f>$P$4</f>
        <v>0.75</v>
      </c>
      <c r="O63" s="4">
        <v>300</v>
      </c>
      <c r="P63" s="4">
        <v>100</v>
      </c>
      <c r="Q63" s="4">
        <f>(O63+P63)/N63</f>
        <v>533.3333333333334</v>
      </c>
      <c r="R63" s="4">
        <f>Q63*D63</f>
        <v>533.3333333333334</v>
      </c>
    </row>
    <row r="64"/>
    <row r="65">
      <c r="A65">
        <v>7</v>
      </c>
      <c r="B65" t="str">
        <v>PISO</v>
      </c>
      <c r="F65" s="4">
        <f>SUM(F66:F72)</f>
        <v>23100.4</v>
      </c>
    </row>
    <row r="66">
      <c r="A66" t="str">
        <v>7.1</v>
      </c>
      <c r="B66" t="str">
        <v>Fornecimento de mão de obra para instalação de piso quente - Considerado Carpete ou Vinílico fixação por cola.</v>
      </c>
      <c r="C66" t="str">
        <v>m2</v>
      </c>
      <c r="D66" s="2">
        <f>110.39-14.39</f>
        <v>96</v>
      </c>
      <c r="E66" s="4">
        <v>55</v>
      </c>
      <c r="F66" s="4">
        <f>D66*E66</f>
        <v>5280</v>
      </c>
      <c r="N66" s="2">
        <f>$P$4</f>
        <v>0.75</v>
      </c>
      <c r="O66" s="4">
        <v>120</v>
      </c>
      <c r="P66" s="4">
        <v>20</v>
      </c>
      <c r="Q66" s="4">
        <f>(O66+P66)/N66</f>
        <v>186.66666666666666</v>
      </c>
      <c r="R66" s="4">
        <f>Q66*D66</f>
        <v>17920</v>
      </c>
    </row>
    <row r="67">
      <c r="A67" t="str">
        <v>7.2</v>
      </c>
      <c r="B67" t="str">
        <v>Fornecimento de material e mão de obra para impermeabilização das áreas com piso frio</v>
      </c>
      <c r="C67" t="str">
        <v>m2</v>
      </c>
      <c r="D67" s="2">
        <v>14.39</v>
      </c>
      <c r="E67" s="4">
        <f>Q67</f>
        <v>173.33333333333334</v>
      </c>
      <c r="F67" s="4">
        <f>D67*E67</f>
        <v>2494.266666666667</v>
      </c>
      <c r="N67" s="2">
        <f>$P$4</f>
        <v>0.75</v>
      </c>
      <c r="O67" s="4">
        <v>110</v>
      </c>
      <c r="P67" s="4">
        <v>20</v>
      </c>
      <c r="Q67" s="4">
        <f>(O67+P67)/N67</f>
        <v>173.33333333333334</v>
      </c>
      <c r="R67" s="4">
        <f>Q67*D67</f>
        <v>2494.266666666667</v>
      </c>
    </row>
    <row r="68">
      <c r="A68" t="str">
        <v>7.3</v>
      </c>
      <c r="B68" t="str">
        <v xml:space="preserve">Fornecimento de material e mão de obra para regularização das áreas com piso frio </v>
      </c>
      <c r="C68" t="str">
        <v>m2</v>
      </c>
      <c r="D68" s="2">
        <v>14.39</v>
      </c>
      <c r="E68" s="4">
        <f>Q68</f>
        <v>106.66666666666667</v>
      </c>
      <c r="F68" s="4">
        <f>D68*E68</f>
        <v>1534.9333333333334</v>
      </c>
      <c r="N68" s="2">
        <f>$P$4</f>
        <v>0.75</v>
      </c>
      <c r="O68" s="4">
        <v>40</v>
      </c>
      <c r="P68" s="4">
        <v>40</v>
      </c>
      <c r="Q68" s="4">
        <f>(O68+P68)/N68</f>
        <v>106.66666666666667</v>
      </c>
      <c r="R68" s="4">
        <f>Q68*D68</f>
        <v>1534.9333333333334</v>
      </c>
    </row>
    <row r="69" hidden="1">
      <c r="A69" t="str">
        <v>7.4</v>
      </c>
      <c r="B69" t="str">
        <v xml:space="preserve">Fornecimento de material e mão de obra para rasgo no piso - Considerado nas áreas das mesas </v>
      </c>
      <c r="C69" t="str">
        <v>VB</v>
      </c>
      <c r="E69" s="4">
        <f>Q69</f>
        <v>400</v>
      </c>
      <c r="F69" s="4">
        <f>D69*E69</f>
        <v>0</v>
      </c>
      <c r="N69" s="2">
        <f>$P$4</f>
        <v>0.75</v>
      </c>
      <c r="O69" s="4">
        <v>300</v>
      </c>
      <c r="P69" s="4">
        <v>0</v>
      </c>
      <c r="Q69" s="4">
        <f>(O69+P69)/N69</f>
        <v>400</v>
      </c>
      <c r="R69" s="4">
        <f>Q69*D69</f>
        <v>0</v>
      </c>
    </row>
    <row r="70">
      <c r="A70" t="str">
        <v>7.5</v>
      </c>
      <c r="B70" t="str">
        <v xml:space="preserve">Fornecimento de mão de obra para retirada do piso elevado e reinstalação do piso após os trabalhos </v>
      </c>
      <c r="C70" t="str">
        <v>VB</v>
      </c>
      <c r="D70" s="2">
        <v>1</v>
      </c>
      <c r="E70" s="4">
        <f>Q70</f>
        <v>640</v>
      </c>
      <c r="F70" s="4">
        <f>D70*E70</f>
        <v>640</v>
      </c>
      <c r="N70" s="2">
        <f>$P$4</f>
        <v>0.75</v>
      </c>
      <c r="O70" s="4">
        <v>480</v>
      </c>
      <c r="P70" s="4">
        <v>0</v>
      </c>
      <c r="Q70" s="4">
        <f>(O70+P70)/N70</f>
        <v>640</v>
      </c>
      <c r="R70" s="4">
        <f>Q70*D70</f>
        <v>640</v>
      </c>
    </row>
    <row r="71">
      <c r="A71" t="str">
        <v>7.6</v>
      </c>
      <c r="B71" t="str">
        <v xml:space="preserve">Fornecimento de mão de obra para instalação de piso frio - Considerado instalação de porcelanato até 60x60 cm.  </v>
      </c>
      <c r="C71" t="str">
        <v>m2</v>
      </c>
      <c r="D71" s="2">
        <v>14.39</v>
      </c>
      <c r="E71" s="4">
        <f>Q71</f>
        <v>80</v>
      </c>
      <c r="F71" s="4">
        <f>D71*E71</f>
        <v>1151.2</v>
      </c>
      <c r="N71" s="2">
        <f>$P$4</f>
        <v>0.75</v>
      </c>
      <c r="O71" s="4">
        <v>40</v>
      </c>
      <c r="P71" s="4">
        <v>20</v>
      </c>
      <c r="Q71" s="4">
        <f>(O71+P71)/N71</f>
        <v>80</v>
      </c>
      <c r="R71" s="4">
        <f>Q71*D71</f>
        <v>1151.2</v>
      </c>
    </row>
    <row r="72">
      <c r="A72" t="str">
        <v>7.7</v>
      </c>
      <c r="B72" t="str">
        <v>Fornecimento de mão de obra para instalação de rodapé - Considerado a compra de rodapé 5 cm MDF preto.</v>
      </c>
      <c r="C72" t="str">
        <v>ML</v>
      </c>
      <c r="D72" s="2">
        <v>150</v>
      </c>
      <c r="E72" s="4">
        <f>Q72</f>
        <v>80</v>
      </c>
      <c r="F72" s="4">
        <f>D72*E72</f>
        <v>12000</v>
      </c>
      <c r="N72" s="2">
        <f>$P$4</f>
        <v>0.75</v>
      </c>
      <c r="O72" s="4">
        <v>40</v>
      </c>
      <c r="P72" s="4">
        <v>20</v>
      </c>
      <c r="Q72" s="4">
        <f>(O72+P72)/N72</f>
        <v>80</v>
      </c>
      <c r="R72" s="4">
        <f>Q72*D72</f>
        <v>12000</v>
      </c>
    </row>
    <row r="73"/>
    <row r="74">
      <c r="A74">
        <v>8</v>
      </c>
      <c r="B74" t="str">
        <v>AR CONDICIONADO</v>
      </c>
      <c r="F74" s="4">
        <f>SUM(F75:F76)</f>
        <v>973.3333333333334</v>
      </c>
    </row>
    <row r="75">
      <c r="A75" t="str">
        <v>8.1</v>
      </c>
      <c r="B75" t="str">
        <v xml:space="preserve">Fornecimento de mão de obra para remoção e descarte da máquina de ar condicionado </v>
      </c>
      <c r="C75" t="str">
        <v>UNID.</v>
      </c>
      <c r="D75" s="2">
        <v>1</v>
      </c>
      <c r="E75" s="4">
        <f>Q75</f>
        <v>200</v>
      </c>
      <c r="F75" s="4">
        <f>D75*E75</f>
        <v>200</v>
      </c>
      <c r="N75" s="2">
        <f>$P$4</f>
        <v>0.75</v>
      </c>
      <c r="O75" s="4">
        <v>100</v>
      </c>
      <c r="P75" s="4">
        <v>50</v>
      </c>
      <c r="Q75" s="4">
        <f>(O75+P75)/N75</f>
        <v>200</v>
      </c>
      <c r="R75" s="4">
        <f>Q75*D75</f>
        <v>200</v>
      </c>
    </row>
    <row r="76">
      <c r="A76" t="str">
        <v>8.2</v>
      </c>
      <c r="B76" t="str">
        <v>Fornecimento de material e mão de obra para remanejamento do ar condicionado - Considerando equipamento existente</v>
      </c>
      <c r="C76" t="str">
        <v>UNID.</v>
      </c>
      <c r="D76" s="2">
        <v>1</v>
      </c>
      <c r="E76" s="4">
        <f>Q76</f>
        <v>773.3333333333334</v>
      </c>
      <c r="F76" s="4">
        <f>D76*E76</f>
        <v>773.3333333333334</v>
      </c>
      <c r="N76" s="2">
        <f>$P$4</f>
        <v>0.75</v>
      </c>
      <c r="O76" s="4">
        <v>500</v>
      </c>
      <c r="P76" s="4">
        <v>80</v>
      </c>
      <c r="Q76" s="4">
        <f>(O76+P76)/N76</f>
        <v>773.3333333333334</v>
      </c>
      <c r="R76" s="4">
        <f>Q76*D76</f>
        <v>773.3333333333334</v>
      </c>
    </row>
    <row r="77" hidden="1">
      <c r="A77" t="str">
        <v>6.3</v>
      </c>
      <c r="B77" t="str">
        <v xml:space="preserve">Fornecimento de material e mão de obra para aplicação de selante em todo comprimento da calha </v>
      </c>
      <c r="C77" t="str">
        <v>VB</v>
      </c>
      <c r="D77" s="2">
        <v>1</v>
      </c>
      <c r="E77" s="4">
        <f>Q77</f>
        <v>0</v>
      </c>
      <c r="F77" s="4">
        <f>D77*E77</f>
        <v>0</v>
      </c>
      <c r="N77" s="2">
        <v>1</v>
      </c>
      <c r="O77" s="4">
        <v>0</v>
      </c>
      <c r="P77" s="4">
        <v>0</v>
      </c>
      <c r="Q77" s="4">
        <f>(O77+P77)/N77</f>
        <v>0</v>
      </c>
      <c r="R77" s="4">
        <f>Q77*D77</f>
        <v>0</v>
      </c>
    </row>
    <row r="78" hidden="1">
      <c r="A78" t="str">
        <v>6.4</v>
      </c>
      <c r="B78" t="str">
        <v xml:space="preserve">Fornecimento de material e mão de obra para confecção de novos pontos de drenagem </v>
      </c>
      <c r="C78" t="str">
        <v>VB</v>
      </c>
      <c r="D78" s="2">
        <v>4</v>
      </c>
      <c r="E78" s="4">
        <f>Q78</f>
        <v>0</v>
      </c>
      <c r="F78" s="4">
        <f>D78*E78</f>
        <v>0</v>
      </c>
      <c r="N78" s="2">
        <f>$P$4</f>
        <v>0.75</v>
      </c>
      <c r="O78" s="4">
        <v>0</v>
      </c>
      <c r="P78" s="4">
        <v>0</v>
      </c>
      <c r="Q78" s="4">
        <f>(O78+P78)/N78</f>
        <v>0</v>
      </c>
      <c r="R78" s="4">
        <f>Q78*D78</f>
        <v>0</v>
      </c>
    </row>
    <row r="79" hidden="1"/>
    <row r="80"/>
    <row r="81">
      <c r="A81">
        <v>9</v>
      </c>
      <c r="B81" t="str">
        <v>DRYWALL - FORRO</v>
      </c>
      <c r="F81" s="4">
        <f>SUM(F82:F86)</f>
        <v>21318.666666666668</v>
      </c>
    </row>
    <row r="82">
      <c r="A82" t="str">
        <v>9.1</v>
      </c>
      <c r="B82" t="str">
        <v xml:space="preserve">Fornecimento de material e mão de obra para execução de forro tabicado em gesso acartonado </v>
      </c>
      <c r="C82" t="str">
        <v>m2</v>
      </c>
      <c r="D82" s="2">
        <v>30</v>
      </c>
      <c r="E82" s="4">
        <f>Q82</f>
        <v>160</v>
      </c>
      <c r="F82" s="4">
        <f>D82*E82</f>
        <v>4800</v>
      </c>
      <c r="N82" s="2">
        <f>$P$4</f>
        <v>0.75</v>
      </c>
      <c r="O82" s="4">
        <v>120</v>
      </c>
      <c r="P82" s="4">
        <v>0</v>
      </c>
      <c r="Q82" s="4">
        <f>(O82+P82)/N82</f>
        <v>160</v>
      </c>
      <c r="R82" s="4">
        <f>Q82*D82</f>
        <v>4800</v>
      </c>
    </row>
    <row r="83">
      <c r="A83" t="str">
        <v>9.2</v>
      </c>
      <c r="B83" t="str">
        <v>Fornecimento de material e mão de obra para execução de alçapão até 60cmx60cm -</v>
      </c>
      <c r="C83" t="str">
        <v>UNID.</v>
      </c>
      <c r="D83" s="2">
        <v>3</v>
      </c>
      <c r="E83" s="4">
        <f>Q83</f>
        <v>200</v>
      </c>
      <c r="F83" s="4">
        <f>D83*E83</f>
        <v>600</v>
      </c>
      <c r="N83" s="2">
        <f>$P$4</f>
        <v>0.75</v>
      </c>
      <c r="O83" s="4">
        <v>50</v>
      </c>
      <c r="P83" s="4">
        <v>100</v>
      </c>
      <c r="Q83" s="4">
        <f>(O83+P83)/N83</f>
        <v>200</v>
      </c>
      <c r="R83" s="4">
        <f>Q83*D83</f>
        <v>600</v>
      </c>
    </row>
    <row r="84">
      <c r="A84" t="str">
        <v>9.3</v>
      </c>
      <c r="B84" t="str">
        <v>Fornecimento de material e mão de obra para fechamento dos vãos de luminárias - Considerado sala diretoria e recepção</v>
      </c>
      <c r="C84" t="str">
        <v>VB</v>
      </c>
      <c r="D84" s="2">
        <v>1</v>
      </c>
      <c r="E84" s="4">
        <f>Q84</f>
        <v>1200</v>
      </c>
      <c r="F84" s="4">
        <f>D84*E84</f>
        <v>1200</v>
      </c>
      <c r="N84" s="2">
        <f>$P$4</f>
        <v>0.75</v>
      </c>
      <c r="O84" s="4">
        <v>700</v>
      </c>
      <c r="P84" s="4">
        <v>200</v>
      </c>
      <c r="Q84" s="4">
        <f>(O84+P84)/N84</f>
        <v>1200</v>
      </c>
      <c r="R84" s="4">
        <f>Q84*D84</f>
        <v>1200</v>
      </c>
    </row>
    <row r="85">
      <c r="A85" t="str">
        <v>9.4</v>
      </c>
      <c r="B85" t="str">
        <v>Fornecimento de material e mão de obra para emassamento, lixamento do forro e pintura na cor branco fosco</v>
      </c>
      <c r="C85" t="str">
        <v>m2</v>
      </c>
      <c r="D85" s="2">
        <v>110.39</v>
      </c>
      <c r="E85" s="4">
        <f>Q85</f>
        <v>66.66666666666667</v>
      </c>
      <c r="F85" s="4">
        <f>D85*E85</f>
        <v>7359.333333333334</v>
      </c>
      <c r="N85" s="2">
        <f>$P$4</f>
        <v>0.75</v>
      </c>
      <c r="O85" s="4">
        <v>50</v>
      </c>
      <c r="Q85" s="4">
        <f>(O85+P85)/N85</f>
        <v>66.66666666666667</v>
      </c>
      <c r="R85" s="4">
        <f>Q85*D85</f>
        <v>7359.333333333334</v>
      </c>
    </row>
    <row r="86">
      <c r="A86" t="str">
        <v>9.5</v>
      </c>
      <c r="B86" t="str">
        <v>Fornecimento de material e mão de obra para emassamento, lixamento do forro e pintura na cor branco fosco</v>
      </c>
      <c r="C86" t="str">
        <v>m2</v>
      </c>
      <c r="D86" s="2">
        <v>110.39</v>
      </c>
      <c r="E86" s="4">
        <f>Q86</f>
        <v>66.66666666666667</v>
      </c>
      <c r="F86" s="4">
        <f>D86*E86</f>
        <v>7359.333333333334</v>
      </c>
      <c r="N86" s="2">
        <f>$P$4</f>
        <v>0.75</v>
      </c>
      <c r="O86" s="4">
        <v>50</v>
      </c>
      <c r="Q86" s="4">
        <f>(O86+P86)/N86</f>
        <v>66.66666666666667</v>
      </c>
      <c r="R86" s="4">
        <f>Q86*D86</f>
        <v>7359.333333333334</v>
      </c>
    </row>
    <row r="87"/>
    <row r="88">
      <c r="A88">
        <v>10</v>
      </c>
      <c r="B88" t="str">
        <v>DRYWALL - PAREDE</v>
      </c>
      <c r="F88" s="4">
        <f>SUM(F89:F94)</f>
        <v>8986.666666666668</v>
      </c>
    </row>
    <row r="89">
      <c r="A89" t="str">
        <v>10.1</v>
      </c>
      <c r="B89" t="str">
        <v>Fornecimento de material e mão de obra para execução de parede em gesso acartonado sala de espera  com reforço - Considerado septo</v>
      </c>
      <c r="C89" t="str">
        <v>m2</v>
      </c>
      <c r="D89" s="2">
        <v>6</v>
      </c>
      <c r="E89" s="4">
        <f>Q89</f>
        <v>193.33333333333334</v>
      </c>
      <c r="F89" s="4">
        <f>D89*E89</f>
        <v>1160</v>
      </c>
      <c r="N89" s="2">
        <f>$P$4</f>
        <v>0.75</v>
      </c>
      <c r="O89" s="4">
        <v>140</v>
      </c>
      <c r="P89" s="4">
        <v>5</v>
      </c>
      <c r="Q89" s="4">
        <f>(O89+P89)/N89</f>
        <v>193.33333333333334</v>
      </c>
      <c r="R89" s="4">
        <f>Q89*D89</f>
        <v>1160</v>
      </c>
    </row>
    <row r="90" hidden="1">
      <c r="A90" t="str">
        <v>10.2</v>
      </c>
      <c r="B90" t="str">
        <v>Fornecimento de material e mão de obra para emassamento, lixamento da parede e pintura na cor branco fosco</v>
      </c>
      <c r="C90" t="str">
        <v>m2</v>
      </c>
      <c r="E90" s="4">
        <f>Q90</f>
        <v>66.66666666666667</v>
      </c>
      <c r="F90" s="4">
        <f>D90*E90</f>
        <v>0</v>
      </c>
      <c r="N90" s="2">
        <f>$P$4</f>
        <v>0.75</v>
      </c>
      <c r="O90" s="4">
        <v>50</v>
      </c>
      <c r="Q90" s="4">
        <f>(O90+P90)/N90</f>
        <v>66.66666666666667</v>
      </c>
      <c r="R90" s="4">
        <f>Q90*D90</f>
        <v>0</v>
      </c>
    </row>
    <row r="91">
      <c r="A91" t="str">
        <v>10.3</v>
      </c>
      <c r="B91" t="str">
        <v xml:space="preserve">Fornecimento de material e mão de obra para abertura e fechamento das paredes que irão receber o reforço  - Considerado paredes em drywall que irão receber marcenaria </v>
      </c>
      <c r="C91" t="str">
        <v>VB</v>
      </c>
      <c r="D91" s="2">
        <v>1</v>
      </c>
      <c r="E91" s="4">
        <f>Q91</f>
        <v>1000</v>
      </c>
      <c r="F91" s="4">
        <f>D91*E91</f>
        <v>1000</v>
      </c>
      <c r="N91" s="2">
        <f>$P$4</f>
        <v>0.75</v>
      </c>
      <c r="O91" s="4">
        <v>750</v>
      </c>
      <c r="Q91" s="4">
        <f>(O91+P91)/N91</f>
        <v>1000</v>
      </c>
      <c r="R91" s="4">
        <f>Q91*D91</f>
        <v>1000</v>
      </c>
    </row>
    <row r="92">
      <c r="A92" t="str">
        <v>10.4</v>
      </c>
      <c r="B92" t="str">
        <v xml:space="preserve">Fornecimento de material e mão de obra para reforço das paredes - Considerado paredes em drywall que irão receber marcenaria </v>
      </c>
      <c r="C92" t="str">
        <v>ML</v>
      </c>
      <c r="D92" s="2">
        <v>30</v>
      </c>
      <c r="E92" s="4">
        <f>Q92</f>
        <v>80</v>
      </c>
      <c r="F92" s="4">
        <f>D92*E92</f>
        <v>2400</v>
      </c>
      <c r="N92" s="2">
        <f>$P$4</f>
        <v>0.75</v>
      </c>
      <c r="O92" s="4">
        <v>30</v>
      </c>
      <c r="P92" s="4">
        <v>30</v>
      </c>
      <c r="Q92" s="4">
        <f>(O92+P92)/N92</f>
        <v>80</v>
      </c>
      <c r="R92" s="4">
        <f>Q92*D92</f>
        <v>2400</v>
      </c>
    </row>
    <row r="93">
      <c r="A93" t="str">
        <v>10.5</v>
      </c>
      <c r="B93" t="str">
        <v>Fornecimento de material e mão de obra para execução de septos das salas ADM - Considerado  e reforço para sustentar porta de correr e divisórias</v>
      </c>
      <c r="C93" t="str">
        <v>m2</v>
      </c>
      <c r="D93" s="2">
        <v>16</v>
      </c>
      <c r="E93" s="4">
        <f>Q93</f>
        <v>193.33333333333334</v>
      </c>
      <c r="F93" s="4">
        <f>D93*E93</f>
        <v>3093.3333333333335</v>
      </c>
      <c r="N93" s="2">
        <f>$P$4</f>
        <v>0.75</v>
      </c>
      <c r="O93" s="4">
        <v>140</v>
      </c>
      <c r="P93" s="4">
        <v>5</v>
      </c>
      <c r="Q93" s="4">
        <f>(O93+P93)/N93</f>
        <v>193.33333333333334</v>
      </c>
      <c r="R93" s="4">
        <f>Q93*D93</f>
        <v>3093.3333333333335</v>
      </c>
    </row>
    <row r="94">
      <c r="A94" t="str">
        <v>10.6</v>
      </c>
      <c r="B94" t="str">
        <v>Fornecimento de material e mão de obra para regularização das paredes - Considerado paredes aonde removemos os papéis de parede</v>
      </c>
      <c r="C94" t="str">
        <v>VB</v>
      </c>
      <c r="D94" s="2">
        <v>1</v>
      </c>
      <c r="E94" s="4">
        <f>Q94</f>
        <v>1333.3333333333333</v>
      </c>
      <c r="F94" s="4">
        <f>D94*E94</f>
        <v>1333.3333333333333</v>
      </c>
      <c r="N94" s="2">
        <f>$P$4</f>
        <v>0.75</v>
      </c>
      <c r="O94" s="4">
        <v>800</v>
      </c>
      <c r="P94" s="4">
        <v>200</v>
      </c>
      <c r="Q94" s="4">
        <f>(O94+P94)/N94</f>
        <v>1333.3333333333333</v>
      </c>
      <c r="R94" s="4">
        <f>Q94*D94</f>
        <v>1333.3333333333333</v>
      </c>
    </row>
    <row r="95" hidden="1"/>
    <row r="96" hidden="1">
      <c r="A96">
        <v>11</v>
      </c>
      <c r="B96" t="str">
        <v>SISTEMA SPK</v>
      </c>
      <c r="F96" s="4">
        <f>SUM(F97:F98)</f>
        <v>0</v>
      </c>
    </row>
    <row r="97" hidden="1">
      <c r="A97" t="str">
        <v>11.1</v>
      </c>
      <c r="B97" t="str">
        <v>Fornecimento de material e mão de obra para drenagem da linha SPK</v>
      </c>
      <c r="C97" t="str">
        <v>VB</v>
      </c>
      <c r="E97" s="4">
        <f>Q97</f>
        <v>1466.6666666666667</v>
      </c>
      <c r="F97" s="4">
        <f>D97*E97</f>
        <v>0</v>
      </c>
      <c r="N97" s="2">
        <f>$P$4</f>
        <v>0.75</v>
      </c>
      <c r="O97" s="4">
        <v>1100</v>
      </c>
      <c r="P97" s="4">
        <v>0</v>
      </c>
      <c r="Q97" s="4">
        <f>(O97+P97)/N97</f>
        <v>1466.6666666666667</v>
      </c>
      <c r="R97" s="4">
        <f>Q97*D97</f>
        <v>0</v>
      </c>
    </row>
    <row r="98" hidden="1">
      <c r="A98" t="str">
        <v>11.2</v>
      </c>
      <c r="B98" t="str">
        <v xml:space="preserve">Fornecimento de material e mão de obra para movimentação do ponto de spk conforme layout da sala </v>
      </c>
      <c r="C98" t="str">
        <v>UNID.</v>
      </c>
      <c r="E98" s="4">
        <f>Q98</f>
        <v>306.6666666666667</v>
      </c>
      <c r="F98" s="4">
        <f>D98*E98</f>
        <v>0</v>
      </c>
      <c r="N98" s="2">
        <f>$P$4</f>
        <v>0.75</v>
      </c>
      <c r="O98" s="4">
        <v>150</v>
      </c>
      <c r="P98" s="4">
        <v>80</v>
      </c>
      <c r="Q98" s="4">
        <f>(O98+P98)/N98</f>
        <v>306.6666666666667</v>
      </c>
      <c r="R98" s="4">
        <f>Q98*D98</f>
        <v>0</v>
      </c>
    </row>
    <row r="99"/>
    <row r="100">
      <c r="A100">
        <v>11</v>
      </c>
      <c r="B100" t="str">
        <v>PINTURA</v>
      </c>
      <c r="F100" s="4">
        <f>SUM(F101:F102)</f>
        <v>19612.5</v>
      </c>
      <c r="N100" s="2">
        <v>1</v>
      </c>
      <c r="O100" s="4">
        <v>0</v>
      </c>
      <c r="P100" s="4">
        <v>0</v>
      </c>
      <c r="Q100" s="4">
        <f>(O100+P100)/N100</f>
        <v>0</v>
      </c>
      <c r="R100" s="4">
        <f>Q100*D100</f>
        <v>0</v>
      </c>
    </row>
    <row r="101">
      <c r="A101" t="str">
        <v>11.1</v>
      </c>
      <c r="B101" t="str">
        <v xml:space="preserve">Fornecimento de material e mão de obra para  lixamento das portas e pintura na cor Suvinil  papel picado </v>
      </c>
      <c r="C101" t="str">
        <v>UNID</v>
      </c>
      <c r="D101" s="2">
        <v>3</v>
      </c>
      <c r="E101" s="4">
        <f>Q101</f>
        <v>500</v>
      </c>
      <c r="F101" s="4">
        <f>D101*E101</f>
        <v>1500</v>
      </c>
      <c r="N101" s="2">
        <v>1</v>
      </c>
      <c r="O101" s="4">
        <v>200</v>
      </c>
      <c r="P101" s="4">
        <v>300</v>
      </c>
      <c r="Q101" s="4">
        <f>(O101+P101)/N101</f>
        <v>500</v>
      </c>
      <c r="R101" s="4">
        <f>Q101*D101</f>
        <v>1500</v>
      </c>
    </row>
    <row r="102">
      <c r="A102" t="str">
        <v>11.2</v>
      </c>
      <c r="B102" t="str">
        <v>Fornecimento de material e mão de obra para emassamento, lixamento das parede e pintura na cor Suvinil papael picado</v>
      </c>
      <c r="C102" t="str">
        <v>m2</v>
      </c>
      <c r="D102" s="2">
        <v>241.5</v>
      </c>
      <c r="E102" s="4">
        <f>Q102</f>
        <v>75</v>
      </c>
      <c r="F102" s="4">
        <f>D102*E102</f>
        <v>18112.5</v>
      </c>
      <c r="N102" s="2">
        <v>1</v>
      </c>
      <c r="O102" s="4">
        <v>65</v>
      </c>
      <c r="P102" s="4">
        <v>10</v>
      </c>
      <c r="Q102" s="4">
        <f>(O102+P102)/N102</f>
        <v>75</v>
      </c>
      <c r="R102" s="4">
        <f>Q102*D102</f>
        <v>18112.5</v>
      </c>
    </row>
    <row r="103"/>
    <row r="104">
      <c r="A104">
        <v>12</v>
      </c>
      <c r="B104" t="str">
        <v>LIMPEZA</v>
      </c>
      <c r="F104" s="4">
        <f>SUM(F105:F105)</f>
        <v>1700</v>
      </c>
      <c r="N104" s="2">
        <v>1</v>
      </c>
      <c r="O104" s="4">
        <v>0</v>
      </c>
      <c r="P104" s="4">
        <v>0</v>
      </c>
      <c r="Q104" s="4">
        <f>(O104+P104)/N104</f>
        <v>0</v>
      </c>
      <c r="R104" s="4">
        <f>Q104*D104</f>
        <v>0</v>
      </c>
    </row>
    <row r="105">
      <c r="A105" t="str">
        <v>12.1</v>
      </c>
      <c r="B105" t="str">
        <v>Fornecimento de material e mão de obra para execução de limpeza fina após a obra - Considerado limpeza nas áreas onde haverá intervenção</v>
      </c>
      <c r="C105" t="str">
        <v>VB</v>
      </c>
      <c r="D105" s="2">
        <v>1</v>
      </c>
      <c r="E105" s="4">
        <f>Q105</f>
        <v>1700</v>
      </c>
      <c r="F105" s="4">
        <f>D105*E105</f>
        <v>1700</v>
      </c>
      <c r="N105" s="2">
        <v>1</v>
      </c>
      <c r="O105" s="4">
        <v>1200</v>
      </c>
      <c r="P105" s="4">
        <v>500</v>
      </c>
      <c r="Q105" s="4">
        <f>(O105+P105)/N105</f>
        <v>1700</v>
      </c>
      <c r="R105" s="4">
        <f>Q105*D105</f>
        <v>1700</v>
      </c>
    </row>
    <row r="106"/>
    <row r="107">
      <c r="A107">
        <v>13</v>
      </c>
      <c r="B107" t="str">
        <v>EQUIPE/ALIMENTAÇÃO/TRANSPORTE</v>
      </c>
      <c r="F107" s="4">
        <f>SUM(F108:F109)</f>
        <v>8150</v>
      </c>
    </row>
    <row r="108">
      <c r="A108" t="str">
        <v>13.1</v>
      </c>
      <c r="B108" t="str">
        <v>Fornecimento de acompanhamento técnico, alimentação e transporte de equipe técnica para acompanhamento na execução da obra.</v>
      </c>
      <c r="C108" t="str">
        <v>VB</v>
      </c>
      <c r="D108" s="2">
        <v>1</v>
      </c>
      <c r="E108" s="4">
        <f>Q108</f>
        <v>4400</v>
      </c>
      <c r="F108" s="4">
        <f>D108*E108</f>
        <v>4400</v>
      </c>
      <c r="N108" s="2">
        <f>$P$4</f>
        <v>0.75</v>
      </c>
      <c r="O108" s="4">
        <v>3300</v>
      </c>
      <c r="P108" s="4">
        <v>0</v>
      </c>
      <c r="Q108" s="4">
        <f>(O108+P108)/N108</f>
        <v>4400</v>
      </c>
      <c r="R108" s="4">
        <f>Q108*D108</f>
        <v>4400</v>
      </c>
    </row>
    <row r="109">
      <c r="A109" t="str">
        <v>13.2</v>
      </c>
      <c r="B109" t="str">
        <v>Fornecimento de apoio civil para recebimento de materiais, organização do canteiro de obras e limpeza diária.</v>
      </c>
      <c r="C109" t="str">
        <v>DIAS</v>
      </c>
      <c r="D109" s="2">
        <v>25</v>
      </c>
      <c r="E109" s="4">
        <f>Q109</f>
        <v>150</v>
      </c>
      <c r="F109" s="4">
        <f>D109*E109</f>
        <v>3750</v>
      </c>
      <c r="N109" s="2">
        <v>1</v>
      </c>
      <c r="O109" s="4">
        <v>150</v>
      </c>
      <c r="P109" s="4">
        <v>0</v>
      </c>
      <c r="Q109" s="4">
        <f>(O109+P109)/N109</f>
        <v>150</v>
      </c>
      <c r="R109" s="4">
        <f>Q109*D109</f>
        <v>3750</v>
      </c>
    </row>
    <row r="110">
      <c r="A110" t="str">
        <v xml:space="preserve"> TOTAL DE CUSTOS DIRETOS</v>
      </c>
      <c r="F110" s="4">
        <f>SUM(F13:F109)/2</f>
        <v>144017.8866666667</v>
      </c>
    </row>
    <row r="111"/>
    <row r="112">
      <c r="A112" t="str">
        <v>CUSTOS INDIRETOS</v>
      </c>
    </row>
    <row r="113">
      <c r="A113" t="str">
        <v>GERENCIAMENTO E ADMINISTRAÇÃO</v>
      </c>
      <c r="C113" t="str">
        <v>VB</v>
      </c>
      <c r="D113">
        <v>1</v>
      </c>
      <c r="E113" s="4">
        <f>F110*0.1</f>
        <v>14401.788666666669</v>
      </c>
      <c r="F113" s="4">
        <f>D113*E113</f>
        <v>14401.788666666669</v>
      </c>
      <c r="O113" s="4">
        <f>SUM(O13:O112)</f>
        <v>25232.89</v>
      </c>
      <c r="P113" s="4">
        <f>SUM(P13:P112)</f>
        <v>9706</v>
      </c>
      <c r="Q113" s="4">
        <f>SUM(Q13:Q112)</f>
        <v>45167.52</v>
      </c>
      <c r="R113" s="4">
        <f>SUM(R13:R112)</f>
        <v>156657.88666666666</v>
      </c>
    </row>
    <row r="114">
      <c r="A114" t="str">
        <v xml:space="preserve">IMPOSTOS </v>
      </c>
      <c r="C114" t="str">
        <v>VB</v>
      </c>
      <c r="D114">
        <v>1</v>
      </c>
      <c r="E114" s="4">
        <f>((F110+F113)*0.1)</f>
        <v>15841.967533333336</v>
      </c>
      <c r="F114" s="4">
        <f>D114*E114</f>
        <v>15841.967533333336</v>
      </c>
    </row>
    <row r="115">
      <c r="A115" t="str">
        <v>TOTAL DE CUSTOS INDIRETOS</v>
      </c>
      <c r="F115" s="4">
        <f>SUM(F113:F114)</f>
        <v>30243.756200000003</v>
      </c>
    </row>
    <row r="116"/>
    <row r="117">
      <c r="A117" t="str">
        <v xml:space="preserve"> TOTAL DE CUSTOS DIRETOS E INDIRETOS</v>
      </c>
      <c r="F117" s="4">
        <f>F110+F115</f>
        <v>174261.6428666667</v>
      </c>
    </row>
    <row r="118"/>
    <row r="119">
      <c r="A119" t="str">
        <v>OBSERVAÇÕES</v>
      </c>
    </row>
    <row r="120" ht="50" customHeight="1">
      <c r="A120" t="str">
        <v>PRAZO</v>
      </c>
      <c r="B120" t="str">
        <v>Prazo de entrega dos serviços: após projetos aprovados, autorização, liberação do condomínio 25 dias. Considerando que todos serviços e materiais atrelados sejam executados e entregues no prazo estabelicido pela gerenciadora.</v>
      </c>
    </row>
    <row r="121">
      <c r="A121" t="str">
        <v>PAGAMENTO</v>
      </c>
      <c r="B121" t="str">
        <v>Á combinar.</v>
      </c>
    </row>
    <row r="122" ht="49" customHeight="1" xml:space="preserve">
      <c r="A122" t="str">
        <v>OBSERVAÇÃO</v>
      </c>
      <c r="B122" t="str" xml:space="preserve">
        <v xml:space="preserve">Os quantitativos foram baseado em um projeto 3D que poderá sofrer alteração nas quantidade após aprovação final.
</v>
      </c>
    </row>
    <row r="123">
      <c r="A123" t="str">
        <v>APROVAÇÃO</v>
      </c>
    </row>
    <row r="124">
      <c r="A124" t="str">
        <v>Serviço autorizado no dia ____ /____ /________ por:</v>
      </c>
      <c r="C124" t="str">
        <f>B3</f>
        <v>In Corporate Arquitetura</v>
      </c>
    </row>
    <row r="125">
      <c r="A125" t="str">
        <v>_______________________________________________________</v>
      </c>
      <c r="C125" t="str">
        <v>_______________________________________________________</v>
      </c>
    </row>
    <row r="126">
      <c r="A126" t="str">
        <f>B3</f>
        <v>In Corporate Arquitetura</v>
      </c>
      <c r="C126" t="str">
        <v>TRS CONSTRUÇÕES E SERVIÇOS LTDA</v>
      </c>
    </row>
    <row r="127">
      <c r="C127" t="str">
        <v>CNPJ: 45.218.876/0001-47</v>
      </c>
    </row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</sheetData>
  <mergeCells count="34">
    <mergeCell ref="A126:B126"/>
    <mergeCell ref="C126:F126"/>
    <mergeCell ref="A127:B127"/>
    <mergeCell ref="C127:F127"/>
    <mergeCell ref="B122:F122"/>
    <mergeCell ref="A123:F123"/>
    <mergeCell ref="A124:B124"/>
    <mergeCell ref="C124:F124"/>
    <mergeCell ref="A125:B125"/>
    <mergeCell ref="C125:F125"/>
    <mergeCell ref="A114:B114"/>
    <mergeCell ref="A115:E115"/>
    <mergeCell ref="A117:E117"/>
    <mergeCell ref="A119:F119"/>
    <mergeCell ref="B120:F120"/>
    <mergeCell ref="B121:F121"/>
    <mergeCell ref="A8:F8"/>
    <mergeCell ref="A9:F9"/>
    <mergeCell ref="A10:F10"/>
    <mergeCell ref="A110:E110"/>
    <mergeCell ref="A112:F112"/>
    <mergeCell ref="A113:B113"/>
    <mergeCell ref="C5:D5"/>
    <mergeCell ref="E5:F5"/>
    <mergeCell ref="C6:D6"/>
    <mergeCell ref="E6:F6"/>
    <mergeCell ref="C7:D7"/>
    <mergeCell ref="E7:F7"/>
    <mergeCell ref="A1:F1"/>
    <mergeCell ref="A2:F2"/>
    <mergeCell ref="C3:D3"/>
    <mergeCell ref="E3:F3"/>
    <mergeCell ref="C4:D4"/>
    <mergeCell ref="E4:F4"/>
  </mergeCells>
  <pageMargins left="0.7" right="0.7" top="0.75" bottom="0.75" header="0.3" footer="0.3"/>
  <ignoredErrors>
    <ignoredError numberStoredAsText="1" sqref="A1:X1619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16.0000</AppVersion>
  <Company>Hewlett-Packard</Company>
  <DocSecurity>0</DocSecurity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Inicial - Perfil</vt:lpstr>
      <vt:lpstr>Adicional 1</vt:lpstr>
      <vt:lpstr>Custo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2011-10-31T09:45:54Z</dcterms:created>
  <dcterms:modified xsi:type="dcterms:W3CDTF">2023-07-26T15:19:48Z</dcterms:modified>
  <cp:lastModifiedBy>Microsoft Office User</cp:lastModifiedBy>
  <cp:lastPrinted>2023-07-26T15:10:13.203Z</cp:lastPrinted>
  <dc:creator>Rafael Genaro</dc:creator>
</cp:coreProperties>
</file>